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0920" windowHeight="6285" activeTab="2"/>
  </bookViews>
  <sheets>
    <sheet name="ΜΟΡΙΑ  ΘΕΤΙΚΗΣ" sheetId="1" r:id="rId1"/>
    <sheet name="ΜΟΡΙΑ  ΘΕΩΡΗΤΙΚΗΣ " sheetId="2" r:id="rId2"/>
    <sheet name="ΜΟΡΙΑ   ΤΕΧΝΟΛΟΓΙΚΗΣ" sheetId="3" r:id="rId3"/>
  </sheets>
  <definedNames>
    <definedName name="_xlnm.Print_Area" localSheetId="2">'ΜΟΡΙΑ   ΤΕΧΝΟΛΟΓΙΚΗΣ'!$A$1:$O$41</definedName>
    <definedName name="_xlnm.Print_Area" localSheetId="0">'ΜΟΡΙΑ  ΘΕΤΙΚΗΣ'!$A$1:$Q$41</definedName>
    <definedName name="_xlnm.Print_Area" localSheetId="1">'ΜΟΡΙΑ  ΘΕΩΡΗΤΙΚΗΣ '!$A$1:$O$41</definedName>
  </definedNames>
  <calcPr fullCalcOnLoad="1"/>
</workbook>
</file>

<file path=xl/sharedStrings.xml><?xml version="1.0" encoding="utf-8"?>
<sst xmlns="http://schemas.openxmlformats.org/spreadsheetml/2006/main" count="177" uniqueCount="74">
  <si>
    <t>Α/Α</t>
  </si>
  <si>
    <t>ΜΑΘΗΜΑΤΑ</t>
  </si>
  <si>
    <t>ΓΡΑΠΤΑ</t>
  </si>
  <si>
    <t>ΓΛΩΣΣΑ  Γ.Π.</t>
  </si>
  <si>
    <t>ΙΣΤΟΡΙΑ  Γ.Π.</t>
  </si>
  <si>
    <t>ΜΑΘ/ΚΑ  Γ.Π.</t>
  </si>
  <si>
    <t>ΦΥΣΙΚΗ  Γ.Π.</t>
  </si>
  <si>
    <t>ΒΙΟΛΟΓΙΑ  Γ.Π.</t>
  </si>
  <si>
    <t>Ν.ΛΟΓ/ΧΝΙΑ  ΚΑΤ.</t>
  </si>
  <si>
    <t>ΑΡΧ.ΕΛ/ΚΑ  ΚΑΤ.</t>
  </si>
  <si>
    <t>ΛΑΤΙΝΙΚΑ  ΚΑΤ.</t>
  </si>
  <si>
    <t>ΙΣΤΟΡΙΑ ΚΑΤ.</t>
  </si>
  <si>
    <t>ΧΗΜΕΙΑ  ΚΑΤ.</t>
  </si>
  <si>
    <t>ΦΥΣΙΚΗ ΚΑΤ.</t>
  </si>
  <si>
    <t>ΣΥΝΟΛΟ</t>
  </si>
  <si>
    <t xml:space="preserve">                  ΜΑΘΗΜΑΤΑ   ΑΥΞΗΜΕΝΗΣ  ΒΑΡΥΤΗΤΑΣ</t>
  </si>
  <si>
    <t>ΜΟΡΙΑ      9 -10 ΜΑΘ.</t>
  </si>
  <si>
    <t>ΜΟΡΙΑ 1ου ΜΑΘ. Α.Βαρ.</t>
  </si>
  <si>
    <t>ΜΟΡΙΑ 2ου ΜΑΘ. Α.Βαρ.</t>
  </si>
  <si>
    <t>Προφορικά</t>
  </si>
  <si>
    <t>Α Τετρ.</t>
  </si>
  <si>
    <t>Β Τετρ.</t>
  </si>
  <si>
    <t>Προσ/σμένος Προφορικός</t>
  </si>
  <si>
    <t>Βαθμός ΠΡΟΣΒΑΣΗΣ</t>
  </si>
  <si>
    <t>ΑΡΧ.  ΟΙΚΟΝΟΜΙΑΣ</t>
  </si>
  <si>
    <r>
      <t xml:space="preserve">ΥΠΟΛΟΓΙΣΜΟΣ   ΓΙΑ  Μ Ο Ρ Ι Α    ΜΑΘΗΜΑΤΩΝ     </t>
    </r>
    <r>
      <rPr>
        <b/>
        <sz val="12"/>
        <color indexed="45"/>
        <rFont val="Arial Greek"/>
        <family val="2"/>
      </rPr>
      <t xml:space="preserve"> </t>
    </r>
    <r>
      <rPr>
        <b/>
        <sz val="12"/>
        <color indexed="57"/>
        <rFont val="Arial Greek"/>
        <family val="2"/>
      </rPr>
      <t>5ου  ΠΕΔΙΟΥ</t>
    </r>
  </si>
  <si>
    <t>ΙΣΤΟΡΙΑ   Γ.Π.</t>
  </si>
  <si>
    <r>
      <t>Μ.Ο.</t>
    </r>
    <r>
      <rPr>
        <sz val="10"/>
        <rFont val="Arial Greek"/>
        <family val="2"/>
      </rPr>
      <t>Προφ.</t>
    </r>
  </si>
  <si>
    <r>
      <t xml:space="preserve"> Μ Ο Ρ Ι Α    ΜΑΘΗΜΑΤΩΝ    </t>
    </r>
    <r>
      <rPr>
        <b/>
        <sz val="12"/>
        <color indexed="47"/>
        <rFont val="Arial Greek"/>
        <family val="2"/>
      </rPr>
      <t>ΘΕΩΡΗΤΙΚΗΣ</t>
    </r>
    <r>
      <rPr>
        <b/>
        <sz val="12"/>
        <rFont val="Arial Greek"/>
        <family val="0"/>
      </rPr>
      <t xml:space="preserve">  </t>
    </r>
    <r>
      <rPr>
        <b/>
        <sz val="12"/>
        <color indexed="10"/>
        <rFont val="Arial Greek"/>
        <family val="2"/>
      </rPr>
      <t>ΓΙΑ   3ο    ΠΕΔΙΟ</t>
    </r>
  </si>
  <si>
    <r>
      <t xml:space="preserve"> Μ Ο Ρ Ι Α   ΜΑΘΗΜΑΤΩΝ  </t>
    </r>
    <r>
      <rPr>
        <b/>
        <sz val="12"/>
        <color indexed="47"/>
        <rFont val="Arial Greek"/>
        <family val="2"/>
      </rPr>
      <t>ΘΕΩΡΗΤΙΚΗΣ</t>
    </r>
    <r>
      <rPr>
        <b/>
        <sz val="12"/>
        <rFont val="Arial Greek"/>
        <family val="0"/>
      </rPr>
      <t xml:space="preserve">   </t>
    </r>
    <r>
      <rPr>
        <b/>
        <sz val="12"/>
        <color indexed="48"/>
        <rFont val="Arial Greek"/>
        <family val="2"/>
      </rPr>
      <t xml:space="preserve">για  2ο  &amp;  4ο  ΠΕΔΙΟ </t>
    </r>
    <r>
      <rPr>
        <b/>
        <sz val="12"/>
        <rFont val="Arial Greek"/>
        <family val="0"/>
      </rPr>
      <t xml:space="preserve"> </t>
    </r>
  </si>
  <si>
    <t>ΚΑΛΗ   ΕΠΙΤΥΧΙΑ</t>
  </si>
  <si>
    <t>ΣΥΝΟΛΟ   ΜΟΡΙΩΝ</t>
  </si>
  <si>
    <t xml:space="preserve">  ΣΥΝΟΛΟ   ΜΟΡΙΩΝ</t>
  </si>
  <si>
    <t xml:space="preserve"> ΣΥΝΟΛΟ   ΜΟΡΙΩΝ</t>
  </si>
  <si>
    <t>ΜΑΘΗΜΑΤΙΚΑ  ΚΑΤ.</t>
  </si>
  <si>
    <t>ΒΙΟΛΟΓΙΑ  ΚΑΤ.</t>
  </si>
  <si>
    <t>ΜΑΘΗΜΑΤΙΚΑ ΚΑΤ.</t>
  </si>
  <si>
    <t>ΟΡΓΑΝΩΣΗ  ΚΑΤ.</t>
  </si>
  <si>
    <t>ΑΝ.  ΕΦΑΡΜΟΓ.ΚΑΤ.</t>
  </si>
  <si>
    <t>ΓΛΩΣΣΑ   Γ.Π.</t>
  </si>
  <si>
    <t>ΜΑΘ/ΚΑ  ΚΑΤ</t>
  </si>
  <si>
    <t>ΦΥΣΙΚΗ    KAT.</t>
  </si>
  <si>
    <t>ΒΙΟΛΟΓΙΑ  KAT.</t>
  </si>
  <si>
    <r>
      <t xml:space="preserve"> Μ Ο Ρ Ι Α    ΜΑΘΗΜΑΤΩΝ    </t>
    </r>
    <r>
      <rPr>
        <b/>
        <sz val="12"/>
        <color indexed="12"/>
        <rFont val="Arial Greek"/>
        <family val="2"/>
      </rPr>
      <t>ΘΕΤΙΚΗΣ</t>
    </r>
    <r>
      <rPr>
        <b/>
        <sz val="12"/>
        <rFont val="Arial Greek"/>
        <family val="0"/>
      </rPr>
      <t xml:space="preserve">  </t>
    </r>
    <r>
      <rPr>
        <b/>
        <sz val="12"/>
        <color indexed="10"/>
        <rFont val="Arial Greek"/>
        <family val="2"/>
      </rPr>
      <t>ΓΙΑ   3ο    ΠΕΔΙΟ</t>
    </r>
  </si>
  <si>
    <r>
      <t xml:space="preserve"> Μ Ο Ρ Ι Α   ΜΑΘΗΜΑΤΩΝ  </t>
    </r>
    <r>
      <rPr>
        <b/>
        <sz val="12"/>
        <color indexed="12"/>
        <rFont val="Arial Greek"/>
        <family val="2"/>
      </rPr>
      <t xml:space="preserve">ΘΕΤΙΚΗΣ  </t>
    </r>
    <r>
      <rPr>
        <b/>
        <sz val="12"/>
        <rFont val="Arial Greek"/>
        <family val="0"/>
      </rPr>
      <t xml:space="preserve"> </t>
    </r>
    <r>
      <rPr>
        <b/>
        <sz val="12"/>
        <color indexed="48"/>
        <rFont val="Arial Greek"/>
        <family val="2"/>
      </rPr>
      <t xml:space="preserve">για  2ο  &amp;  4ο  ΠΕΔΙΟ </t>
    </r>
    <r>
      <rPr>
        <b/>
        <sz val="12"/>
        <rFont val="Arial Greek"/>
        <family val="0"/>
      </rPr>
      <t xml:space="preserve"> </t>
    </r>
  </si>
  <si>
    <t>ΤΕΧΝΟΛΟΓΙΚΗ    ΚΑΤΕΥΘΥΝΣΗ</t>
  </si>
  <si>
    <t>ΘΕΤΙΚΗΣ    ΚΑΤΕΥΘΥΝΣΗΣ</t>
  </si>
  <si>
    <r>
      <t xml:space="preserve"> Μ Ο Ρ Ι Α   ΜΑΘΗΜ.  ΤΕΧΝΟΛΟΓΙΚΗΣ    </t>
    </r>
    <r>
      <rPr>
        <b/>
        <sz val="12"/>
        <color indexed="48"/>
        <rFont val="Arial Greek"/>
        <family val="2"/>
      </rPr>
      <t xml:space="preserve">για  2ο  &amp;  4ο  ΠΕΔΙΟ </t>
    </r>
    <r>
      <rPr>
        <b/>
        <sz val="12"/>
        <rFont val="Arial Greek"/>
        <family val="0"/>
      </rPr>
      <t xml:space="preserve"> </t>
    </r>
  </si>
  <si>
    <r>
      <t xml:space="preserve"> Μ Ο Ρ Ι Α    ΜΑΘΗΜΑΤΩΝ    ΤΕΧΝΟΛΟΓΙΚΗΣ  </t>
    </r>
    <r>
      <rPr>
        <b/>
        <sz val="12"/>
        <color indexed="10"/>
        <rFont val="Arial Greek"/>
        <family val="2"/>
      </rPr>
      <t>ΓΙΑ   3ο    ΠΕΔΙΟ</t>
    </r>
  </si>
  <si>
    <t>ΘΕΩΡΗΤΙΚΗΣ    ΚΑΤΕΥΘΥΝΣΗΣ</t>
  </si>
  <si>
    <t>ΧΗΜΕΙΑ   ΚΑΤ.</t>
  </si>
  <si>
    <t xml:space="preserve">Ο/ΜΑ:   </t>
  </si>
  <si>
    <t xml:space="preserve">Ο/ΜΑ:  </t>
  </si>
  <si>
    <t xml:space="preserve">       ΒΑΘΜΟΣ  ΠΡΟΣΒΑΣΗΣ  6  ή   7     ΜΑΘΗΜΑΤΩΝ  Γ΄ ΛΥΚΕΙΟΥ</t>
  </si>
  <si>
    <t>ΜΟΡΙΑ      7   ΜΑΘ.</t>
  </si>
  <si>
    <t>ΜΟΡΙΑ     6  -  7  ΜΑΘ.</t>
  </si>
  <si>
    <t>ΜΟΡΙΑ     7    ΜΑΘ.</t>
  </si>
  <si>
    <t>ΣΥΝΤΑΞΗ:                              ΜΠΙΛΙΡΑΚΗΣ  ΜΙΧ.  Οικονομολόγος                                 ΦΑΝΟΥΡΑΚΗΣ  ΜΙΧ.  Μαθηματικός    &amp;     Γ.  ΦΟΥΣΤΑΝΑΚΗΣ  Πληροφορικής             2ου  Ε.Λ.Ηρακλείου</t>
  </si>
  <si>
    <t>ΣΥΝΤΑΞΗ:          ΜΠΙΛΙΡΑΚΗΣ  ΜΙΧ.  Οικονομολόγος                                 ΦΑΝΟΥΡΑΚΗΣ  ΜΙΧ.  Μαθηματικός    &amp;     Γ.  ΦΟΥΣΤΑΝΑΚΗΣ  Πληροφορικής             2ου  Ε.Λ.Ηρακλείου</t>
  </si>
  <si>
    <t>ΠΑΡΑΤΗΡΗΣΕΙΣ                                                                                                   1.  Κανένας υποψήφιος  δεν  μπορεί  να  δηλώσει  το  5ο  επιστημονικό  πεδίο αν  δεν  έχει  εξετασθεί   ή  δεν  έχει  δηλώσει  ότι  θα  εξετασθεί   σε  εθνικό  επίπεδο  στα  δύο  μαθήματα  αυξημένης  βαρύτητας  ( ΑΡΧΕΣ  ΟΙΚΟΝΟΜΙΚΗΣ  ΘΕΩΡΙΑΣ  &amp;  ΜΑΘΗΜΑΤΙΚΑ  Γ.Π.)                                                                    2.  Για  την  συμμετοχή  του  υποψηφίου  στη  διαδικασία  επιλογής  μιας  σχολής  απαραίτητα  ο  υποψήφιος  πρέπει  να  έχει  Γενικό  Βαθμό  Πρόσβασης  τουλάχιστον   ΔΕΚΑ (10)  ή  να  έχει  συγκεντρώσει  τουλάχιστον  δέκα  χιλιάδες  (10.000)  μόρια.</t>
  </si>
  <si>
    <t>ΠΑΡΑΤΗΡΗΣΕΙΣ                                                                                                                     1.  Κανένας υποψήφιος  δεν  μπορεί  να  δηλώσει  το  5ο  επιστημονικό  πεδίο αν  δεν  έχει  εξετασθεί   ή  δεν  έχει  δηλώσει  ότι  θα  εξετασθεί   σε  εθνικό  επίπεδο  στα  δύο  μαθήματα  αυξημένης  βαρύτητας  ( ΑΡΧΕΣ  ΟΙΚΟΝΟΜΙΚΗΣ  ΘΕΩΡΙΑΣ  &amp;  ΜΑΘΗΜΑΤΙΚΑ  Γ.Π.)                                                                                                            2.  Για  την  συμμετοχή  του  υποψηφίου  στη  διαδικασία  επιλογής  μιας  σχολής  απαραίτητα  ο  υποψήφιος  πρέπει  να  έχει  Γενικό  Βαθμό  Πρόσβασης  τουλάχιστον   ΔΕΚΑ (10)  ή  να  έχει  συγκεντρώσει  τουλάχιστον  δέκα  χιλιάδες  (10.000)  μόρια.</t>
  </si>
  <si>
    <t>ΑΡΧ.ΕΛ/ΚΑ  ΚΑΤ.  1,3</t>
  </si>
  <si>
    <t>ΙΣΤΟΡΙΑ ΚΑΤ.  0,7</t>
  </si>
  <si>
    <t>ΑΡΧ.  ΟΙΚΟΝΟΜΙΑΣ  1,3</t>
  </si>
  <si>
    <t>ΜΑΘ/ΚΑ  Γ.Π.  0,7</t>
  </si>
  <si>
    <r>
      <t xml:space="preserve">ΜΑΘ/ΚΑ  Γ.Π.  </t>
    </r>
    <r>
      <rPr>
        <b/>
        <sz val="10"/>
        <color indexed="48"/>
        <rFont val="Arial Greek"/>
        <family val="0"/>
      </rPr>
      <t>0,9</t>
    </r>
  </si>
  <si>
    <t>Ν.  ΓΛΩΣΣΑ  ΓΠ    0,4</t>
  </si>
  <si>
    <t>ΒΙΟΛΟΓΙΑ Γ/Π   0,9</t>
  </si>
  <si>
    <r>
      <t xml:space="preserve">  Μ Ο Ρ Ι Α    ΜΑΘΗΜΑΤΩΝ    </t>
    </r>
    <r>
      <rPr>
        <b/>
        <sz val="12"/>
        <color indexed="12"/>
        <rFont val="Arial Greek"/>
        <family val="2"/>
      </rPr>
      <t>ΘΕΤΙΚΗΣ</t>
    </r>
    <r>
      <rPr>
        <b/>
        <sz val="12"/>
        <color indexed="12"/>
        <rFont val="Arial Greek"/>
        <family val="2"/>
      </rPr>
      <t xml:space="preserve">       </t>
    </r>
    <r>
      <rPr>
        <b/>
        <sz val="12"/>
        <color indexed="47"/>
        <rFont val="Arial Greek"/>
        <family val="2"/>
      </rPr>
      <t>1ου  ΠΕΔΙΟΥ</t>
    </r>
  </si>
  <si>
    <r>
      <t xml:space="preserve">  Μ Ο Ρ Ι Α    ΜΑΘΗΜΑΤΩΝ       </t>
    </r>
    <r>
      <rPr>
        <b/>
        <sz val="12"/>
        <color indexed="47"/>
        <rFont val="Arial Greek"/>
        <family val="2"/>
      </rPr>
      <t>1ου  ΠΕΔΙΟΥ</t>
    </r>
  </si>
  <si>
    <r>
      <t xml:space="preserve"> Μ Ο Ρ Ι Α    ΜΑΘΗΜΑΤΩΝ  ΤΕΧΝΟΛΟΓΙΚΗΣ   ΓΙΑ    </t>
    </r>
    <r>
      <rPr>
        <b/>
        <sz val="12"/>
        <color indexed="47"/>
        <rFont val="Arial Greek"/>
        <family val="2"/>
      </rPr>
      <t>1ο  ΠΕΔΙΟ</t>
    </r>
  </si>
  <si>
    <r>
      <t xml:space="preserve"> Μ Ο Ρ Ι Α    ΜΑΘΗΜΑΤΩΝ    ΤΕΧΝΟΛΟΓΙΚΗΣ   ΓΙΑ    </t>
    </r>
    <r>
      <rPr>
        <b/>
        <sz val="12"/>
        <color indexed="45"/>
        <rFont val="Arial Greek"/>
        <family val="2"/>
      </rPr>
      <t xml:space="preserve"> </t>
    </r>
    <r>
      <rPr>
        <b/>
        <sz val="12"/>
        <color indexed="57"/>
        <rFont val="Arial Greek"/>
        <family val="2"/>
      </rPr>
      <t>5ο  ΠΕΔΙΟ</t>
    </r>
  </si>
  <si>
    <r>
      <t xml:space="preserve">  Μ Ο Ρ Ι Α    ΜΑΘΗΜΑΤΩΝ   </t>
    </r>
    <r>
      <rPr>
        <b/>
        <sz val="12"/>
        <color indexed="52"/>
        <rFont val="Arial Greek"/>
        <family val="2"/>
      </rPr>
      <t xml:space="preserve">ΘΕΩΡΗΤΙΚΗΣ   </t>
    </r>
    <r>
      <rPr>
        <b/>
        <sz val="12"/>
        <rFont val="Arial Greek"/>
        <family val="2"/>
      </rPr>
      <t>ΓΙΑ</t>
    </r>
    <r>
      <rPr>
        <b/>
        <sz val="12"/>
        <rFont val="Arial Greek"/>
        <family val="0"/>
      </rPr>
      <t xml:space="preserve">  </t>
    </r>
    <r>
      <rPr>
        <b/>
        <sz val="12"/>
        <color indexed="45"/>
        <rFont val="Arial Greek"/>
        <family val="2"/>
      </rPr>
      <t xml:space="preserve"> </t>
    </r>
    <r>
      <rPr>
        <b/>
        <sz val="12"/>
        <color indexed="57"/>
        <rFont val="Arial Greek"/>
        <family val="2"/>
      </rPr>
      <t>5ο  ΠΕΔΙΟ</t>
    </r>
  </si>
  <si>
    <t xml:space="preserve">      ΥΠΟΛΟΓΙΣΜΟΣ  ΜΟΡΙΩΝ  ΥΠΟΨΗΦΙΩΝ  ΤΡΙΤΟΒΑΘΜΙΑΣ   ΕΚΠ/ΣΗΣ  2008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</si>
</sst>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"/>
    <numFmt numFmtId="179" formatCode="0.0000000000"/>
    <numFmt numFmtId="180" formatCode="0.0"/>
    <numFmt numFmtId="181" formatCode="#\ ?/4"/>
    <numFmt numFmtId="182" formatCode="&quot;Ναι&quot;;&quot;Ναι&quot;;&quot;'Οχι&quot;"/>
    <numFmt numFmtId="183" formatCode="&quot;Αληθές&quot;;&quot;Αληθές&quot;;&quot;Ψευδές&quot;"/>
    <numFmt numFmtId="184" formatCode="&quot;Ενεργοποίηση&quot;;&quot;Ενεργοποίηση&quot;;&quot;Απενεργοποίηση&quot;"/>
    <numFmt numFmtId="185" formatCode="[$€-2]\ #,##0.00_);[Red]\([$€-2]\ #,##0.00\)"/>
  </numFmts>
  <fonts count="27">
    <font>
      <sz val="10"/>
      <name val="Arial Greek"/>
      <family val="0"/>
    </font>
    <font>
      <sz val="14"/>
      <name val="Arial Greek"/>
      <family val="0"/>
    </font>
    <font>
      <b/>
      <sz val="14"/>
      <name val="Arial Greek"/>
      <family val="0"/>
    </font>
    <font>
      <b/>
      <sz val="10"/>
      <color indexed="10"/>
      <name val="Arial Greek"/>
      <family val="0"/>
    </font>
    <font>
      <sz val="10"/>
      <color indexed="10"/>
      <name val="Arial Greek"/>
      <family val="0"/>
    </font>
    <font>
      <b/>
      <sz val="12"/>
      <name val="Arial Greek"/>
      <family val="0"/>
    </font>
    <font>
      <b/>
      <sz val="10"/>
      <color indexed="12"/>
      <name val="Arial Greek"/>
      <family val="0"/>
    </font>
    <font>
      <b/>
      <sz val="10"/>
      <name val="Arial Greek"/>
      <family val="2"/>
    </font>
    <font>
      <b/>
      <sz val="12"/>
      <color indexed="14"/>
      <name val="Arial Greek"/>
      <family val="2"/>
    </font>
    <font>
      <b/>
      <sz val="12"/>
      <color indexed="57"/>
      <name val="Arial Greek"/>
      <family val="2"/>
    </font>
    <font>
      <b/>
      <sz val="12"/>
      <color indexed="52"/>
      <name val="Arial Greek"/>
      <family val="2"/>
    </font>
    <font>
      <b/>
      <sz val="12"/>
      <color indexed="10"/>
      <name val="Arial Greek"/>
      <family val="2"/>
    </font>
    <font>
      <sz val="12"/>
      <name val="Arial Greek"/>
      <family val="2"/>
    </font>
    <font>
      <b/>
      <sz val="12"/>
      <color indexed="12"/>
      <name val="Arial Greek"/>
      <family val="2"/>
    </font>
    <font>
      <sz val="10"/>
      <color indexed="52"/>
      <name val="Arial Greek"/>
      <family val="2"/>
    </font>
    <font>
      <sz val="10"/>
      <color indexed="48"/>
      <name val="Arial Greek"/>
      <family val="2"/>
    </font>
    <font>
      <b/>
      <sz val="12"/>
      <color indexed="46"/>
      <name val="Arial Greek"/>
      <family val="2"/>
    </font>
    <font>
      <sz val="10"/>
      <color indexed="57"/>
      <name val="Arial Greek"/>
      <family val="2"/>
    </font>
    <font>
      <b/>
      <sz val="12"/>
      <color indexed="45"/>
      <name val="Arial Greek"/>
      <family val="2"/>
    </font>
    <font>
      <b/>
      <sz val="12"/>
      <color indexed="48"/>
      <name val="Arial Greek"/>
      <family val="2"/>
    </font>
    <font>
      <sz val="10"/>
      <color indexed="46"/>
      <name val="Arial Greek"/>
      <family val="2"/>
    </font>
    <font>
      <b/>
      <sz val="12"/>
      <color indexed="47"/>
      <name val="Arial Greek"/>
      <family val="2"/>
    </font>
    <font>
      <b/>
      <sz val="9"/>
      <name val="Arial Greek"/>
      <family val="2"/>
    </font>
    <font>
      <b/>
      <sz val="12"/>
      <color indexed="23"/>
      <name val="Arial Greek"/>
      <family val="2"/>
    </font>
    <font>
      <b/>
      <sz val="10"/>
      <color indexed="48"/>
      <name val="Arial Greek"/>
      <family val="0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4" fillId="0" borderId="1" xfId="0" applyNumberFormat="1" applyFont="1" applyBorder="1" applyAlignment="1">
      <alignment/>
    </xf>
    <xf numFmtId="18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80" fontId="0" fillId="0" borderId="2" xfId="0" applyNumberFormat="1" applyBorder="1" applyAlignment="1">
      <alignment/>
    </xf>
    <xf numFmtId="180" fontId="7" fillId="0" borderId="0" xfId="0" applyNumberFormat="1" applyFont="1" applyAlignment="1">
      <alignment horizontal="center"/>
    </xf>
    <xf numFmtId="0" fontId="0" fillId="2" borderId="1" xfId="0" applyFill="1" applyBorder="1" applyAlignment="1">
      <alignment/>
    </xf>
    <xf numFmtId="0" fontId="6" fillId="2" borderId="1" xfId="0" applyFont="1" applyFill="1" applyBorder="1" applyAlignment="1">
      <alignment/>
    </xf>
    <xf numFmtId="2" fontId="6" fillId="2" borderId="1" xfId="0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2" fontId="13" fillId="0" borderId="1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1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4" xfId="0" applyNumberFormat="1" applyBorder="1" applyAlignment="1">
      <alignment/>
    </xf>
    <xf numFmtId="180" fontId="7" fillId="0" borderId="5" xfId="0" applyNumberFormat="1" applyFont="1" applyBorder="1" applyAlignment="1">
      <alignment horizontal="center"/>
    </xf>
    <xf numFmtId="180" fontId="7" fillId="0" borderId="4" xfId="0" applyNumberFormat="1" applyFont="1" applyBorder="1" applyAlignment="1">
      <alignment horizontal="center"/>
    </xf>
    <xf numFmtId="180" fontId="7" fillId="0" borderId="12" xfId="0" applyNumberFormat="1" applyFont="1" applyBorder="1" applyAlignment="1">
      <alignment horizontal="center"/>
    </xf>
    <xf numFmtId="180" fontId="7" fillId="0" borderId="1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/>
    </xf>
    <xf numFmtId="0" fontId="2" fillId="3" borderId="15" xfId="0" applyFont="1" applyFill="1" applyBorder="1" applyAlignment="1">
      <alignment/>
    </xf>
    <xf numFmtId="0" fontId="0" fillId="0" borderId="16" xfId="0" applyBorder="1" applyAlignment="1">
      <alignment/>
    </xf>
    <xf numFmtId="180" fontId="7" fillId="0" borderId="17" xfId="0" applyNumberFormat="1" applyFont="1" applyBorder="1" applyAlignment="1">
      <alignment horizontal="center"/>
    </xf>
    <xf numFmtId="0" fontId="0" fillId="3" borderId="18" xfId="0" applyFill="1" applyBorder="1" applyAlignment="1">
      <alignment/>
    </xf>
    <xf numFmtId="0" fontId="1" fillId="3" borderId="18" xfId="0" applyFont="1" applyFill="1" applyBorder="1" applyAlignment="1">
      <alignment/>
    </xf>
    <xf numFmtId="2" fontId="7" fillId="0" borderId="17" xfId="0" applyNumberFormat="1" applyFont="1" applyBorder="1" applyAlignment="1">
      <alignment horizontal="center"/>
    </xf>
    <xf numFmtId="0" fontId="12" fillId="0" borderId="16" xfId="0" applyFont="1" applyBorder="1" applyAlignment="1">
      <alignment/>
    </xf>
    <xf numFmtId="1" fontId="19" fillId="0" borderId="17" xfId="0" applyNumberFormat="1" applyFont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9" xfId="0" applyFill="1" applyBorder="1" applyAlignment="1">
      <alignment/>
    </xf>
    <xf numFmtId="1" fontId="16" fillId="0" borderId="17" xfId="0" applyNumberFormat="1" applyFont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1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180" fontId="7" fillId="3" borderId="5" xfId="0" applyNumberFormat="1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14" xfId="0" applyFill="1" applyBorder="1" applyAlignment="1">
      <alignment/>
    </xf>
    <xf numFmtId="0" fontId="2" fillId="5" borderId="15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3" borderId="12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0" borderId="2" xfId="0" applyFill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0" fillId="3" borderId="10" xfId="0" applyFill="1" applyBorder="1" applyAlignment="1">
      <alignment/>
    </xf>
    <xf numFmtId="0" fontId="0" fillId="5" borderId="0" xfId="0" applyFill="1" applyBorder="1" applyAlignment="1">
      <alignment/>
    </xf>
    <xf numFmtId="180" fontId="7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180" fontId="7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0" fontId="0" fillId="0" borderId="1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180" fontId="0" fillId="0" borderId="26" xfId="0" applyNumberFormat="1" applyBorder="1" applyAlignment="1">
      <alignment/>
    </xf>
    <xf numFmtId="180" fontId="7" fillId="0" borderId="30" xfId="0" applyNumberFormat="1" applyFont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31" xfId="0" applyBorder="1" applyAlignment="1">
      <alignment/>
    </xf>
    <xf numFmtId="0" fontId="0" fillId="0" borderId="2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2" xfId="0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180" fontId="0" fillId="6" borderId="2" xfId="0" applyNumberFormat="1" applyFill="1" applyBorder="1" applyAlignment="1">
      <alignment/>
    </xf>
    <xf numFmtId="180" fontId="0" fillId="6" borderId="28" xfId="0" applyNumberFormat="1" applyFill="1" applyBorder="1" applyAlignment="1">
      <alignment/>
    </xf>
    <xf numFmtId="180" fontId="0" fillId="6" borderId="26" xfId="0" applyNumberFormat="1" applyFill="1" applyBorder="1" applyAlignment="1">
      <alignment/>
    </xf>
    <xf numFmtId="180" fontId="0" fillId="6" borderId="1" xfId="0" applyNumberFormat="1" applyFill="1" applyBorder="1" applyAlignment="1">
      <alignment/>
    </xf>
    <xf numFmtId="180" fontId="0" fillId="6" borderId="11" xfId="0" applyNumberForma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5" fillId="0" borderId="15" xfId="0" applyFont="1" applyBorder="1" applyAlignment="1">
      <alignment horizontal="center" vertical="justify" wrapText="1"/>
    </xf>
    <xf numFmtId="0" fontId="0" fillId="0" borderId="22" xfId="0" applyBorder="1" applyAlignment="1">
      <alignment horizontal="center" vertical="justify" wrapText="1"/>
    </xf>
    <xf numFmtId="0" fontId="0" fillId="0" borderId="34" xfId="0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0" fillId="0" borderId="19" xfId="0" applyBorder="1" applyAlignment="1">
      <alignment horizontal="center" vertical="justify" wrapText="1"/>
    </xf>
    <xf numFmtId="0" fontId="0" fillId="0" borderId="20" xfId="0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0" fontId="0" fillId="0" borderId="21" xfId="0" applyBorder="1" applyAlignment="1">
      <alignment horizontal="center" vertical="justify" wrapText="1"/>
    </xf>
    <xf numFmtId="0" fontId="17" fillId="0" borderId="4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2" fontId="5" fillId="3" borderId="35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2" fontId="5" fillId="6" borderId="15" xfId="0" applyNumberFormat="1" applyFont="1" applyFill="1" applyBorder="1" applyAlignment="1">
      <alignment horizontal="center" vertical="center" wrapText="1"/>
    </xf>
    <xf numFmtId="2" fontId="5" fillId="6" borderId="22" xfId="0" applyNumberFormat="1" applyFont="1" applyFill="1" applyBorder="1" applyAlignment="1">
      <alignment horizontal="center" vertical="center" wrapText="1"/>
    </xf>
    <xf numFmtId="2" fontId="5" fillId="6" borderId="34" xfId="0" applyNumberFormat="1" applyFont="1" applyFill="1" applyBorder="1" applyAlignment="1">
      <alignment horizontal="center" vertical="center" wrapText="1"/>
    </xf>
    <xf numFmtId="2" fontId="5" fillId="6" borderId="18" xfId="0" applyNumberFormat="1" applyFont="1" applyFill="1" applyBorder="1" applyAlignment="1">
      <alignment horizontal="center" vertical="center" wrapText="1"/>
    </xf>
    <xf numFmtId="2" fontId="5" fillId="6" borderId="0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6" borderId="20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2" fontId="5" fillId="6" borderId="2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2" fontId="5" fillId="3" borderId="37" xfId="0" applyNumberFormat="1" applyFont="1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180" fontId="22" fillId="3" borderId="15" xfId="0" applyNumberFormat="1" applyFont="1" applyFill="1" applyBorder="1" applyAlignment="1">
      <alignment horizontal="center" wrapText="1"/>
    </xf>
    <xf numFmtId="180" fontId="22" fillId="3" borderId="20" xfId="0" applyNumberFormat="1" applyFont="1" applyFill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 wrapText="1"/>
    </xf>
    <xf numFmtId="0" fontId="0" fillId="3" borderId="42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2" fontId="5" fillId="3" borderId="43" xfId="0" applyNumberFormat="1" applyFont="1" applyFill="1" applyBorder="1" applyAlignment="1">
      <alignment horizontal="center"/>
    </xf>
    <xf numFmtId="2" fontId="5" fillId="3" borderId="44" xfId="0" applyNumberFormat="1" applyFont="1" applyFill="1" applyBorder="1" applyAlignment="1">
      <alignment horizontal="center"/>
    </xf>
    <xf numFmtId="2" fontId="5" fillId="3" borderId="45" xfId="0" applyNumberFormat="1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" xfId="0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0" fillId="3" borderId="12" xfId="0" applyFont="1" applyFill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/>
    </xf>
    <xf numFmtId="0" fontId="23" fillId="3" borderId="12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23" fillId="3" borderId="3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dxfs count="6"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8000"/>
      </font>
      <border/>
    </dxf>
    <dxf>
      <font>
        <b/>
        <i val="0"/>
        <u val="double"/>
        <color rgb="FFFFFFFF"/>
      </font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5</xdr:row>
      <xdr:rowOff>104775</xdr:rowOff>
    </xdr:from>
    <xdr:to>
      <xdr:col>0</xdr:col>
      <xdr:colOff>466725</xdr:colOff>
      <xdr:row>19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209550" y="1276350"/>
          <a:ext cx="26670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5</xdr:row>
      <xdr:rowOff>142875</xdr:rowOff>
    </xdr:from>
    <xdr:to>
      <xdr:col>0</xdr:col>
      <xdr:colOff>438150</xdr:colOff>
      <xdr:row>20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209550" y="1285875"/>
          <a:ext cx="22860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</xdr:row>
      <xdr:rowOff>9525</xdr:rowOff>
    </xdr:from>
    <xdr:to>
      <xdr:col>0</xdr:col>
      <xdr:colOff>381000</xdr:colOff>
      <xdr:row>19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257175" y="1314450"/>
          <a:ext cx="11430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Q42"/>
  <sheetViews>
    <sheetView zoomScale="75" zoomScaleNormal="75" workbookViewId="0" topLeftCell="A1">
      <selection activeCell="R20" sqref="R20"/>
    </sheetView>
  </sheetViews>
  <sheetFormatPr defaultColWidth="9.00390625" defaultRowHeight="12.75"/>
  <cols>
    <col min="1" max="1" width="8.625" style="0" customWidth="1"/>
    <col min="2" max="2" width="19.25390625" style="0" customWidth="1"/>
    <col min="3" max="3" width="7.625" style="0" customWidth="1"/>
    <col min="4" max="4" width="6.875" style="0" customWidth="1"/>
    <col min="5" max="5" width="11.25390625" style="0" customWidth="1"/>
    <col min="6" max="6" width="13.25390625" style="0" customWidth="1"/>
    <col min="7" max="7" width="8.375" style="0" customWidth="1"/>
    <col min="8" max="8" width="13.00390625" style="9" customWidth="1"/>
    <col min="9" max="9" width="0.6171875" style="0" customWidth="1"/>
    <col min="10" max="10" width="4.375" style="0" customWidth="1"/>
    <col min="11" max="11" width="16.00390625" style="0" customWidth="1"/>
    <col min="12" max="12" width="11.00390625" style="0" customWidth="1"/>
    <col min="13" max="13" width="12.75390625" style="0" customWidth="1"/>
    <col min="14" max="14" width="11.25390625" style="0" customWidth="1"/>
    <col min="15" max="15" width="12.625" style="0" customWidth="1"/>
  </cols>
  <sheetData>
    <row r="1" spans="1:15" ht="18.75" thickBot="1">
      <c r="A1" s="167" t="s">
        <v>73</v>
      </c>
      <c r="B1" s="167"/>
      <c r="C1" s="167"/>
      <c r="D1" s="167"/>
      <c r="E1" s="167"/>
      <c r="F1" s="167"/>
      <c r="G1" s="167"/>
      <c r="H1" s="168"/>
      <c r="I1" s="64"/>
      <c r="J1" s="169" t="s">
        <v>44</v>
      </c>
      <c r="K1" s="170"/>
      <c r="L1" s="170"/>
      <c r="M1" s="170"/>
      <c r="N1" s="170"/>
      <c r="O1" s="171"/>
    </row>
    <row r="2" spans="1:15" ht="18.75" customHeight="1" thickBot="1">
      <c r="A2" s="172" t="s">
        <v>46</v>
      </c>
      <c r="B2" s="173"/>
      <c r="C2" s="173"/>
      <c r="D2" s="173"/>
      <c r="E2" s="173"/>
      <c r="F2" s="173"/>
      <c r="G2" s="173"/>
      <c r="H2" s="174"/>
      <c r="I2" s="62"/>
      <c r="J2" s="175" t="s">
        <v>15</v>
      </c>
      <c r="K2" s="122"/>
      <c r="L2" s="122"/>
      <c r="M2" s="122"/>
      <c r="N2" s="122"/>
      <c r="O2" s="176"/>
    </row>
    <row r="3" spans="1:15" ht="18.75" thickBot="1">
      <c r="A3" s="68" t="s">
        <v>52</v>
      </c>
      <c r="B3" s="165"/>
      <c r="C3" s="165"/>
      <c r="D3" s="165"/>
      <c r="E3" s="165"/>
      <c r="F3" s="166"/>
      <c r="G3" s="177" t="s">
        <v>30</v>
      </c>
      <c r="H3" s="178"/>
      <c r="I3" s="65"/>
      <c r="J3" s="39">
        <v>6</v>
      </c>
      <c r="K3" s="154" t="s">
        <v>40</v>
      </c>
      <c r="L3" s="155"/>
      <c r="M3" s="6">
        <f>F11</f>
        <v>8.7</v>
      </c>
      <c r="N3" s="6">
        <f>G11</f>
        <v>6.7</v>
      </c>
      <c r="O3" s="40">
        <f>ROUND((M3*0.3)+(N3*0.7),1)</f>
        <v>7.3</v>
      </c>
    </row>
    <row r="4" spans="1:15" ht="18">
      <c r="A4" s="156" t="s">
        <v>0</v>
      </c>
      <c r="B4" s="158" t="s">
        <v>1</v>
      </c>
      <c r="C4" s="160" t="s">
        <v>19</v>
      </c>
      <c r="D4" s="161"/>
      <c r="E4" s="162"/>
      <c r="F4" s="163" t="s">
        <v>22</v>
      </c>
      <c r="G4" s="150" t="s">
        <v>2</v>
      </c>
      <c r="H4" s="152" t="s">
        <v>23</v>
      </c>
      <c r="I4" s="65"/>
      <c r="J4" s="96">
        <v>7</v>
      </c>
      <c r="K4" s="154" t="s">
        <v>41</v>
      </c>
      <c r="L4" s="155"/>
      <c r="M4" s="6">
        <f>F12</f>
        <v>14.7</v>
      </c>
      <c r="N4" s="6">
        <f>G12</f>
        <v>12.7</v>
      </c>
      <c r="O4" s="40">
        <f>ROUND((M4*0.3)+(N4*0.7),1)</f>
        <v>13.3</v>
      </c>
    </row>
    <row r="5" spans="1:15" ht="18" customHeight="1" thickBot="1">
      <c r="A5" s="157"/>
      <c r="B5" s="159"/>
      <c r="C5" s="54" t="s">
        <v>20</v>
      </c>
      <c r="D5" s="55" t="s">
        <v>21</v>
      </c>
      <c r="E5" s="56" t="s">
        <v>27</v>
      </c>
      <c r="F5" s="164"/>
      <c r="G5" s="151"/>
      <c r="H5" s="153"/>
      <c r="I5" s="65"/>
      <c r="J5" s="39"/>
      <c r="K5" s="104" t="s">
        <v>55</v>
      </c>
      <c r="L5" s="105"/>
      <c r="M5" s="4"/>
      <c r="N5" s="4"/>
      <c r="O5" s="43">
        <f>IF(H21&gt;H19,(ROUND(((H21*8)),2)),(H19*8))</f>
        <v>101.76</v>
      </c>
    </row>
    <row r="6" spans="1:15" ht="12.75">
      <c r="A6" s="21">
        <v>1</v>
      </c>
      <c r="B6" s="57" t="s">
        <v>3</v>
      </c>
      <c r="C6" s="22">
        <v>20</v>
      </c>
      <c r="D6" s="7">
        <v>20</v>
      </c>
      <c r="E6" s="1">
        <f aca="true" t="shared" si="0" ref="E6:E14">AVERAGE(C6:D6)</f>
        <v>20</v>
      </c>
      <c r="F6" s="8">
        <f>IF(ABS(E6-G6)&gt;2,IF((E6-G6)&gt;2,G6+2,G6-2),E6)</f>
        <v>10.6</v>
      </c>
      <c r="G6" s="99">
        <v>8.6</v>
      </c>
      <c r="H6" s="29">
        <f>ROUND((F6*0.3)+(G6*0.7),1)</f>
        <v>9.2</v>
      </c>
      <c r="I6" s="62"/>
      <c r="J6" s="39"/>
      <c r="K6" s="104" t="s">
        <v>17</v>
      </c>
      <c r="L6" s="105"/>
      <c r="M6" s="4"/>
      <c r="N6" s="4"/>
      <c r="O6" s="43">
        <f>ROUND((O3*1.3),2)</f>
        <v>9.49</v>
      </c>
    </row>
    <row r="7" spans="1:15" ht="12.75">
      <c r="A7" s="19">
        <v>2</v>
      </c>
      <c r="B7" s="58" t="s">
        <v>4</v>
      </c>
      <c r="C7" s="22">
        <v>0</v>
      </c>
      <c r="D7" s="7">
        <v>0</v>
      </c>
      <c r="E7" s="1">
        <f t="shared" si="0"/>
        <v>0</v>
      </c>
      <c r="F7" s="6">
        <f aca="true" t="shared" si="1" ref="F7:F14">IF(ABS(E7-G7)&gt;2,IF((E7-G7)&gt;2,G7+2,G7-2),E7)</f>
        <v>0</v>
      </c>
      <c r="G7" s="99">
        <v>0</v>
      </c>
      <c r="H7" s="29">
        <f aca="true" t="shared" si="2" ref="H7:H14">ROUND((F7*0.3)+(G7*0.7),1)</f>
        <v>0</v>
      </c>
      <c r="I7" s="62"/>
      <c r="J7" s="39"/>
      <c r="K7" s="104" t="s">
        <v>18</v>
      </c>
      <c r="L7" s="105"/>
      <c r="M7" s="4"/>
      <c r="N7" s="4"/>
      <c r="O7" s="43">
        <f>ROUND((O4*0.7),2)</f>
        <v>9.31</v>
      </c>
    </row>
    <row r="8" spans="1:15" ht="12.75">
      <c r="A8" s="19">
        <v>3</v>
      </c>
      <c r="B8" s="58" t="s">
        <v>5</v>
      </c>
      <c r="C8" s="22">
        <v>0</v>
      </c>
      <c r="D8" s="7">
        <v>0</v>
      </c>
      <c r="E8" s="1">
        <f t="shared" si="0"/>
        <v>0</v>
      </c>
      <c r="F8" s="6">
        <f t="shared" si="1"/>
        <v>0</v>
      </c>
      <c r="G8" s="99">
        <v>0</v>
      </c>
      <c r="H8" s="29">
        <f t="shared" si="2"/>
        <v>0</v>
      </c>
      <c r="I8" s="62"/>
      <c r="J8" s="39"/>
      <c r="K8" s="104"/>
      <c r="L8" s="105"/>
      <c r="M8" s="4"/>
      <c r="N8" s="4"/>
      <c r="O8" s="43">
        <f>O5+O6+O7</f>
        <v>120.56</v>
      </c>
    </row>
    <row r="9" spans="1:15" ht="15.75">
      <c r="A9" s="19">
        <v>4</v>
      </c>
      <c r="B9" s="58" t="s">
        <v>6</v>
      </c>
      <c r="C9" s="22">
        <v>0</v>
      </c>
      <c r="D9" s="7">
        <v>0</v>
      </c>
      <c r="E9" s="1">
        <f t="shared" si="0"/>
        <v>0</v>
      </c>
      <c r="F9" s="6">
        <f t="shared" si="1"/>
        <v>0</v>
      </c>
      <c r="G9" s="99">
        <v>0</v>
      </c>
      <c r="H9" s="29">
        <f t="shared" si="2"/>
        <v>0</v>
      </c>
      <c r="I9" s="62"/>
      <c r="J9" s="44"/>
      <c r="K9" s="106" t="s">
        <v>31</v>
      </c>
      <c r="L9" s="107"/>
      <c r="M9" s="15"/>
      <c r="N9" s="15"/>
      <c r="O9" s="45">
        <f>O8*100</f>
        <v>12056</v>
      </c>
    </row>
    <row r="10" spans="1:15" ht="13.5" thickBot="1">
      <c r="A10" s="19">
        <v>5</v>
      </c>
      <c r="B10" s="59" t="s">
        <v>7</v>
      </c>
      <c r="C10" s="22">
        <v>20</v>
      </c>
      <c r="D10" s="7">
        <v>20</v>
      </c>
      <c r="E10" s="1">
        <f t="shared" si="0"/>
        <v>20</v>
      </c>
      <c r="F10" s="6">
        <f t="shared" si="1"/>
        <v>17.5</v>
      </c>
      <c r="G10" s="99">
        <v>15.5</v>
      </c>
      <c r="H10" s="29">
        <f t="shared" si="2"/>
        <v>16.1</v>
      </c>
      <c r="I10" s="62"/>
      <c r="J10" s="50"/>
      <c r="K10" s="51"/>
      <c r="L10" s="51"/>
      <c r="M10" s="51"/>
      <c r="N10" s="51"/>
      <c r="O10" s="52"/>
    </row>
    <row r="11" spans="1:15" ht="16.5" thickBot="1">
      <c r="A11" s="19">
        <v>6</v>
      </c>
      <c r="B11" s="91" t="s">
        <v>34</v>
      </c>
      <c r="C11" s="22">
        <v>20</v>
      </c>
      <c r="D11" s="7">
        <v>20</v>
      </c>
      <c r="E11" s="1">
        <f t="shared" si="0"/>
        <v>20</v>
      </c>
      <c r="F11" s="6">
        <f t="shared" si="1"/>
        <v>8.7</v>
      </c>
      <c r="G11" s="99">
        <v>6.7</v>
      </c>
      <c r="H11" s="29">
        <f t="shared" si="2"/>
        <v>7.3</v>
      </c>
      <c r="I11" s="62"/>
      <c r="J11" s="119" t="s">
        <v>43</v>
      </c>
      <c r="K11" s="120"/>
      <c r="L11" s="120"/>
      <c r="M11" s="120"/>
      <c r="N11" s="120"/>
      <c r="O11" s="144"/>
    </row>
    <row r="12" spans="1:15" ht="12.75">
      <c r="A12" s="19">
        <v>7</v>
      </c>
      <c r="B12" s="92" t="s">
        <v>13</v>
      </c>
      <c r="C12" s="22">
        <v>20</v>
      </c>
      <c r="D12" s="7">
        <v>20</v>
      </c>
      <c r="E12" s="1">
        <f t="shared" si="0"/>
        <v>20</v>
      </c>
      <c r="F12" s="6">
        <f t="shared" si="1"/>
        <v>14.7</v>
      </c>
      <c r="G12" s="99">
        <v>12.7</v>
      </c>
      <c r="H12" s="29">
        <f t="shared" si="2"/>
        <v>13.3</v>
      </c>
      <c r="I12" s="62"/>
      <c r="J12" s="145" t="s">
        <v>15</v>
      </c>
      <c r="K12" s="146"/>
      <c r="L12" s="146"/>
      <c r="M12" s="146"/>
      <c r="N12" s="146"/>
      <c r="O12" s="147"/>
    </row>
    <row r="13" spans="1:15" ht="12.75">
      <c r="A13" s="19">
        <v>8</v>
      </c>
      <c r="B13" s="92" t="s">
        <v>35</v>
      </c>
      <c r="C13" s="22">
        <v>20</v>
      </c>
      <c r="D13" s="7">
        <v>20</v>
      </c>
      <c r="E13" s="1">
        <f t="shared" si="0"/>
        <v>20</v>
      </c>
      <c r="F13" s="6">
        <f t="shared" si="1"/>
        <v>13.3</v>
      </c>
      <c r="G13" s="99">
        <v>11.3</v>
      </c>
      <c r="H13" s="29">
        <f t="shared" si="2"/>
        <v>11.9</v>
      </c>
      <c r="I13" s="62"/>
      <c r="J13" s="96">
        <v>5</v>
      </c>
      <c r="K13" s="148" t="s">
        <v>42</v>
      </c>
      <c r="L13" s="149"/>
      <c r="M13" s="6">
        <f>F13</f>
        <v>13.3</v>
      </c>
      <c r="N13" s="6">
        <f>G13</f>
        <v>11.3</v>
      </c>
      <c r="O13" s="40">
        <f>ROUND((M13*0.3)+(N13*0.7),1)</f>
        <v>11.9</v>
      </c>
    </row>
    <row r="14" spans="1:15" ht="13.5" thickBot="1">
      <c r="A14" s="19">
        <v>9</v>
      </c>
      <c r="B14" s="93" t="s">
        <v>12</v>
      </c>
      <c r="C14" s="80">
        <v>20</v>
      </c>
      <c r="D14" s="81">
        <v>20</v>
      </c>
      <c r="E14" s="27">
        <f t="shared" si="0"/>
        <v>20</v>
      </c>
      <c r="F14" s="82">
        <f t="shared" si="1"/>
        <v>19.9</v>
      </c>
      <c r="G14" s="100">
        <v>17.9</v>
      </c>
      <c r="H14" s="29">
        <f t="shared" si="2"/>
        <v>18.5</v>
      </c>
      <c r="I14" s="62"/>
      <c r="J14" s="95">
        <v>3</v>
      </c>
      <c r="K14" s="148" t="s">
        <v>50</v>
      </c>
      <c r="L14" s="149"/>
      <c r="M14" s="6">
        <f>F14</f>
        <v>19.9</v>
      </c>
      <c r="N14" s="6">
        <f>G14</f>
        <v>17.9</v>
      </c>
      <c r="O14" s="40">
        <f>ROUND((M14*0.3)+(N14*0.7),1)</f>
        <v>18.5</v>
      </c>
    </row>
    <row r="15" spans="1:15" ht="13.5" thickBot="1">
      <c r="A15" s="19">
        <v>10</v>
      </c>
      <c r="B15" s="60" t="s">
        <v>24</v>
      </c>
      <c r="C15" s="84">
        <v>0</v>
      </c>
      <c r="D15" s="85">
        <v>0</v>
      </c>
      <c r="E15" s="85">
        <f>AVERAGE(C15:D15)</f>
        <v>0</v>
      </c>
      <c r="F15" s="86">
        <f>IF(ABS(E15-G15)&gt;2,IF((E15-G15)&gt;2,G15+2,G15-2),E15)</f>
        <v>0</v>
      </c>
      <c r="G15" s="86">
        <v>0</v>
      </c>
      <c r="H15" s="87">
        <f>ROUND((F15*0.3)+(G15*0.7),1)</f>
        <v>0</v>
      </c>
      <c r="I15" s="62"/>
      <c r="J15" s="39"/>
      <c r="K15" s="104" t="s">
        <v>55</v>
      </c>
      <c r="L15" s="105"/>
      <c r="M15" s="4"/>
      <c r="N15" s="4"/>
      <c r="O15" s="43">
        <f>IF(H21&gt;H19,(ROUND(((H21*8)),2)),(H19*8))</f>
        <v>101.76</v>
      </c>
    </row>
    <row r="16" spans="1:15" ht="13.5" thickBot="1">
      <c r="A16" s="1"/>
      <c r="B16" s="7"/>
      <c r="C16" s="7"/>
      <c r="D16" s="7"/>
      <c r="E16" s="7"/>
      <c r="F16" s="83"/>
      <c r="G16" s="83"/>
      <c r="H16" s="32"/>
      <c r="I16" s="62"/>
      <c r="J16" s="39"/>
      <c r="K16" s="104" t="s">
        <v>17</v>
      </c>
      <c r="L16" s="105"/>
      <c r="M16" s="4"/>
      <c r="N16" s="4"/>
      <c r="O16" s="43">
        <f>ROUND((O13*1.3),2)</f>
        <v>15.47</v>
      </c>
    </row>
    <row r="17" spans="1:15" ht="13.5" customHeight="1" thickBot="1">
      <c r="A17" s="1"/>
      <c r="B17" s="1" t="s">
        <v>14</v>
      </c>
      <c r="C17" s="1"/>
      <c r="D17" s="1"/>
      <c r="E17" s="1"/>
      <c r="F17" s="4"/>
      <c r="G17" s="28"/>
      <c r="H17" s="74">
        <f>SUM(H6:H16)</f>
        <v>76.30000000000001</v>
      </c>
      <c r="I17" s="62"/>
      <c r="J17" s="39"/>
      <c r="K17" s="104" t="s">
        <v>18</v>
      </c>
      <c r="L17" s="105"/>
      <c r="M17" s="4"/>
      <c r="N17" s="4"/>
      <c r="O17" s="43">
        <f>ROUND((O14*0.7),2)</f>
        <v>12.95</v>
      </c>
    </row>
    <row r="18" spans="1:15" ht="13.5" thickBot="1">
      <c r="A18" s="75"/>
      <c r="B18" s="76"/>
      <c r="C18" s="76"/>
      <c r="D18" s="76"/>
      <c r="E18" s="76"/>
      <c r="F18" s="77"/>
      <c r="G18" s="78"/>
      <c r="H18" s="79"/>
      <c r="I18" s="73"/>
      <c r="J18" s="39"/>
      <c r="K18" s="104"/>
      <c r="L18" s="105"/>
      <c r="M18" s="4"/>
      <c r="N18" s="4"/>
      <c r="O18" s="43">
        <f>O15+O16+O17</f>
        <v>130.18</v>
      </c>
    </row>
    <row r="19" spans="1:15" ht="16.5" thickBot="1">
      <c r="A19" s="141" t="s">
        <v>53</v>
      </c>
      <c r="B19" s="142"/>
      <c r="C19" s="142"/>
      <c r="D19" s="142"/>
      <c r="E19" s="142"/>
      <c r="F19" s="142"/>
      <c r="G19" s="143"/>
      <c r="H19" s="71">
        <f>IF(H15=0,ROUND((H17/6),2),ROUND((H17/7),2))</f>
        <v>12.72</v>
      </c>
      <c r="I19" s="62"/>
      <c r="J19" s="44"/>
      <c r="K19" s="106" t="s">
        <v>32</v>
      </c>
      <c r="L19" s="107"/>
      <c r="M19" s="15"/>
      <c r="N19" s="15"/>
      <c r="O19" s="49">
        <f>O18*100</f>
        <v>13018</v>
      </c>
    </row>
    <row r="20" spans="1:15" ht="13.5" thickBot="1">
      <c r="A20" s="135" t="str">
        <f>IF(H19&gt;20,"ΠΡΟΣΟΧΗ!!! ΠΡΕΠΕΙ ΝΑ ΕΙΣΑΓΕΤΕ 6-7 ΒΑΘΜΟΥΣ!!!!!","ΓΙΑ ΥΠΟΛΟΓΙΣΜΟ ΕΙΣΑΓΕΤΕ ΤΟΥΣ ΒΑΘΜΟΥΣ ΣΑΣ ΠΑΡΑΠΑΝΩ")</f>
        <v>ΓΙΑ ΥΠΟΛΟΓΙΣΜΟ ΕΙΣΑΓΕΤΕ ΤΟΥΣ ΒΑΘΜΟΥΣ ΣΑΣ ΠΑΡΑΠΑΝΩ</v>
      </c>
      <c r="B20" s="136"/>
      <c r="C20" s="136"/>
      <c r="D20" s="136"/>
      <c r="E20" s="136"/>
      <c r="F20" s="136"/>
      <c r="G20" s="136"/>
      <c r="H20" s="137"/>
      <c r="I20" s="73"/>
      <c r="J20" s="50"/>
      <c r="K20" s="51"/>
      <c r="L20" s="51"/>
      <c r="M20" s="51"/>
      <c r="N20" s="51"/>
      <c r="O20" s="52"/>
    </row>
    <row r="21" spans="1:15" ht="18" customHeight="1" thickBot="1">
      <c r="A21" s="138"/>
      <c r="B21" s="139"/>
      <c r="C21" s="139"/>
      <c r="D21" s="139"/>
      <c r="E21" s="139"/>
      <c r="F21" s="139"/>
      <c r="G21" s="139"/>
      <c r="H21" s="140"/>
      <c r="I21" s="73"/>
      <c r="J21" s="126" t="s">
        <v>58</v>
      </c>
      <c r="K21" s="127"/>
      <c r="L21" s="127"/>
      <c r="M21" s="127"/>
      <c r="N21" s="127"/>
      <c r="O21" s="128"/>
    </row>
    <row r="22" spans="1:15" ht="16.5" thickBot="1">
      <c r="A22" s="16"/>
      <c r="B22" s="16"/>
      <c r="C22" s="16"/>
      <c r="D22" s="16"/>
      <c r="E22" s="16"/>
      <c r="F22" s="16"/>
      <c r="G22" s="16"/>
      <c r="H22" s="17"/>
      <c r="I22" s="62"/>
      <c r="J22" s="129"/>
      <c r="K22" s="130"/>
      <c r="L22" s="130"/>
      <c r="M22" s="130"/>
      <c r="N22" s="130"/>
      <c r="O22" s="131"/>
    </row>
    <row r="23" spans="1:15" ht="16.5" thickBot="1">
      <c r="A23" s="119" t="s">
        <v>68</v>
      </c>
      <c r="B23" s="120"/>
      <c r="C23" s="120"/>
      <c r="D23" s="120"/>
      <c r="E23" s="120"/>
      <c r="F23" s="120"/>
      <c r="G23" s="120"/>
      <c r="H23" s="120"/>
      <c r="I23" s="62"/>
      <c r="J23" s="132"/>
      <c r="K23" s="133"/>
      <c r="L23" s="133"/>
      <c r="M23" s="133"/>
      <c r="N23" s="133"/>
      <c r="O23" s="134"/>
    </row>
    <row r="24" spans="1:15" ht="12.75" customHeight="1">
      <c r="A24" s="121" t="s">
        <v>15</v>
      </c>
      <c r="B24" s="122"/>
      <c r="C24" s="122"/>
      <c r="D24" s="122"/>
      <c r="E24" s="122"/>
      <c r="F24" s="122"/>
      <c r="G24" s="123"/>
      <c r="H24" s="61"/>
      <c r="I24" s="62"/>
      <c r="J24" s="108" t="s">
        <v>59</v>
      </c>
      <c r="K24" s="109"/>
      <c r="L24" s="109"/>
      <c r="M24" s="109"/>
      <c r="N24" s="109"/>
      <c r="O24" s="110"/>
    </row>
    <row r="25" spans="1:15" ht="12.75">
      <c r="A25" s="1">
        <v>1</v>
      </c>
      <c r="B25" s="124" t="s">
        <v>39</v>
      </c>
      <c r="C25" s="125"/>
      <c r="D25" s="1"/>
      <c r="E25" s="1"/>
      <c r="F25" s="6">
        <f>F6</f>
        <v>10.6</v>
      </c>
      <c r="G25" s="6">
        <f>G6</f>
        <v>8.6</v>
      </c>
      <c r="H25" s="30">
        <f>ROUND((F25*0.3)+(G25*0.7),1)</f>
        <v>9.2</v>
      </c>
      <c r="I25" s="62"/>
      <c r="J25" s="111"/>
      <c r="K25" s="112"/>
      <c r="L25" s="112"/>
      <c r="M25" s="112"/>
      <c r="N25" s="112"/>
      <c r="O25" s="113"/>
    </row>
    <row r="26" spans="1:15" ht="12.75">
      <c r="A26" s="1">
        <v>2</v>
      </c>
      <c r="B26" s="124" t="s">
        <v>26</v>
      </c>
      <c r="C26" s="125"/>
      <c r="D26" s="1"/>
      <c r="E26" s="1"/>
      <c r="F26" s="6">
        <f>F7</f>
        <v>0</v>
      </c>
      <c r="G26" s="6">
        <f>G7</f>
        <v>0</v>
      </c>
      <c r="H26" s="30">
        <f>ROUND((F26*0.3)+(G26*0.7),1)</f>
        <v>0</v>
      </c>
      <c r="I26" s="62"/>
      <c r="J26" s="111"/>
      <c r="K26" s="112"/>
      <c r="L26" s="112"/>
      <c r="M26" s="112"/>
      <c r="N26" s="112"/>
      <c r="O26" s="113"/>
    </row>
    <row r="27" spans="1:15" ht="12.75">
      <c r="A27" s="1"/>
      <c r="B27" s="104" t="s">
        <v>55</v>
      </c>
      <c r="C27" s="105"/>
      <c r="D27" s="1"/>
      <c r="E27" s="1"/>
      <c r="F27" s="4"/>
      <c r="G27" s="4"/>
      <c r="H27" s="33">
        <f>IF(H21&gt;H19,(ROUND(((H21*8)),2)),(H19*8))</f>
        <v>101.76</v>
      </c>
      <c r="I27" s="62"/>
      <c r="J27" s="111"/>
      <c r="K27" s="112"/>
      <c r="L27" s="112"/>
      <c r="M27" s="112"/>
      <c r="N27" s="112"/>
      <c r="O27" s="113"/>
    </row>
    <row r="28" spans="1:15" ht="12.75">
      <c r="A28" s="1"/>
      <c r="B28" s="104" t="s">
        <v>17</v>
      </c>
      <c r="C28" s="105"/>
      <c r="D28" s="1"/>
      <c r="E28" s="1"/>
      <c r="F28" s="4"/>
      <c r="G28" s="4"/>
      <c r="H28" s="33">
        <f>ROUND((H25*0.9),2)</f>
        <v>8.28</v>
      </c>
      <c r="I28" s="62"/>
      <c r="J28" s="111"/>
      <c r="K28" s="112"/>
      <c r="L28" s="112"/>
      <c r="M28" s="112"/>
      <c r="N28" s="112"/>
      <c r="O28" s="113"/>
    </row>
    <row r="29" spans="1:15" ht="15.75" customHeight="1">
      <c r="A29" s="1"/>
      <c r="B29" s="104" t="s">
        <v>18</v>
      </c>
      <c r="C29" s="105"/>
      <c r="D29" s="1"/>
      <c r="E29" s="1"/>
      <c r="F29" s="4"/>
      <c r="G29" s="4"/>
      <c r="H29" s="33">
        <f>ROUND((H26*0.4),2)</f>
        <v>0</v>
      </c>
      <c r="I29" s="62"/>
      <c r="J29" s="111"/>
      <c r="K29" s="112"/>
      <c r="L29" s="112"/>
      <c r="M29" s="112"/>
      <c r="N29" s="112"/>
      <c r="O29" s="113"/>
    </row>
    <row r="30" spans="1:17" ht="12.75">
      <c r="A30" s="1"/>
      <c r="B30" s="104"/>
      <c r="C30" s="105"/>
      <c r="D30" s="1"/>
      <c r="E30" s="1"/>
      <c r="F30" s="4"/>
      <c r="G30" s="4"/>
      <c r="H30" s="33">
        <f>H27+H28+H29</f>
        <v>110.04</v>
      </c>
      <c r="I30" s="62"/>
      <c r="J30" s="111"/>
      <c r="K30" s="112"/>
      <c r="L30" s="112"/>
      <c r="M30" s="112"/>
      <c r="N30" s="112"/>
      <c r="O30" s="113"/>
      <c r="P30" s="66"/>
      <c r="Q30" s="66"/>
    </row>
    <row r="31" spans="1:17" ht="15.75">
      <c r="A31" s="13"/>
      <c r="B31" s="106" t="s">
        <v>32</v>
      </c>
      <c r="C31" s="107"/>
      <c r="D31" s="14"/>
      <c r="E31" s="14"/>
      <c r="F31" s="15"/>
      <c r="G31" s="15"/>
      <c r="H31" s="34">
        <f>H30*100</f>
        <v>11004</v>
      </c>
      <c r="I31" s="63"/>
      <c r="J31" s="111"/>
      <c r="K31" s="112"/>
      <c r="L31" s="112"/>
      <c r="M31" s="112"/>
      <c r="N31" s="112"/>
      <c r="O31" s="113"/>
      <c r="P31" s="67"/>
      <c r="Q31" s="67"/>
    </row>
    <row r="32" spans="1:15" ht="18.75" customHeight="1" thickBot="1">
      <c r="A32" s="10"/>
      <c r="B32" s="18"/>
      <c r="C32" s="18"/>
      <c r="D32" s="11"/>
      <c r="E32" s="11"/>
      <c r="F32" s="12"/>
      <c r="G32" s="12"/>
      <c r="H32" s="35"/>
      <c r="I32" s="63"/>
      <c r="J32" s="111"/>
      <c r="K32" s="112"/>
      <c r="L32" s="112"/>
      <c r="M32" s="112"/>
      <c r="N32" s="112"/>
      <c r="O32" s="113"/>
    </row>
    <row r="33" spans="1:15" ht="16.5" customHeight="1" thickBot="1">
      <c r="A33" s="119" t="s">
        <v>25</v>
      </c>
      <c r="B33" s="120"/>
      <c r="C33" s="120"/>
      <c r="D33" s="120"/>
      <c r="E33" s="120"/>
      <c r="F33" s="120"/>
      <c r="G33" s="120"/>
      <c r="H33" s="120"/>
      <c r="I33" s="63"/>
      <c r="J33" s="111"/>
      <c r="K33" s="112"/>
      <c r="L33" s="112"/>
      <c r="M33" s="112"/>
      <c r="N33" s="112"/>
      <c r="O33" s="113"/>
    </row>
    <row r="34" spans="1:15" ht="12.75">
      <c r="A34" s="121" t="s">
        <v>15</v>
      </c>
      <c r="B34" s="122"/>
      <c r="C34" s="122"/>
      <c r="D34" s="122"/>
      <c r="E34" s="122"/>
      <c r="F34" s="122"/>
      <c r="G34" s="123"/>
      <c r="H34" s="61"/>
      <c r="I34" s="63"/>
      <c r="J34" s="111"/>
      <c r="K34" s="112"/>
      <c r="L34" s="112"/>
      <c r="M34" s="112"/>
      <c r="N34" s="112"/>
      <c r="O34" s="113"/>
    </row>
    <row r="35" spans="1:15" ht="12.75">
      <c r="A35" s="1">
        <v>10</v>
      </c>
      <c r="B35" s="117" t="s">
        <v>24</v>
      </c>
      <c r="C35" s="118"/>
      <c r="D35" s="1"/>
      <c r="E35" s="1"/>
      <c r="F35" s="6">
        <f>F15</f>
        <v>0</v>
      </c>
      <c r="G35" s="6">
        <f>G15</f>
        <v>0</v>
      </c>
      <c r="H35" s="30">
        <f>ROUND((F35*0.3)+(G35*0.7),1)</f>
        <v>0</v>
      </c>
      <c r="I35" s="63"/>
      <c r="J35" s="111"/>
      <c r="K35" s="112"/>
      <c r="L35" s="112"/>
      <c r="M35" s="112"/>
      <c r="N35" s="112"/>
      <c r="O35" s="113"/>
    </row>
    <row r="36" spans="1:15" ht="12.75">
      <c r="A36" s="1">
        <v>3</v>
      </c>
      <c r="B36" s="117" t="s">
        <v>5</v>
      </c>
      <c r="C36" s="118"/>
      <c r="D36" s="1"/>
      <c r="E36" s="1"/>
      <c r="F36" s="6">
        <f>F8</f>
        <v>0</v>
      </c>
      <c r="G36" s="6">
        <f>G8</f>
        <v>0</v>
      </c>
      <c r="H36" s="30">
        <f>ROUND((F36*0.3)+(G36*0.7),1)</f>
        <v>0</v>
      </c>
      <c r="I36" s="63"/>
      <c r="J36" s="111"/>
      <c r="K36" s="112"/>
      <c r="L36" s="112"/>
      <c r="M36" s="112"/>
      <c r="N36" s="112"/>
      <c r="O36" s="113"/>
    </row>
    <row r="37" spans="1:16" ht="15">
      <c r="A37" s="1"/>
      <c r="B37" s="104" t="s">
        <v>54</v>
      </c>
      <c r="C37" s="105"/>
      <c r="D37" s="1"/>
      <c r="E37" s="1"/>
      <c r="F37" s="4"/>
      <c r="G37" s="4"/>
      <c r="H37" s="33">
        <f>IF(H21&gt;H19,(ROUND(((H21*8)),2)),(H19*8))</f>
        <v>101.76</v>
      </c>
      <c r="I37" s="63"/>
      <c r="J37" s="111"/>
      <c r="K37" s="112"/>
      <c r="L37" s="112"/>
      <c r="M37" s="112"/>
      <c r="N37" s="112"/>
      <c r="O37" s="113"/>
      <c r="P37" s="20"/>
    </row>
    <row r="38" spans="1:15" ht="12.75">
      <c r="A38" s="1"/>
      <c r="B38" s="104" t="s">
        <v>17</v>
      </c>
      <c r="C38" s="105"/>
      <c r="D38" s="1"/>
      <c r="E38" s="1"/>
      <c r="F38" s="4"/>
      <c r="G38" s="4"/>
      <c r="H38" s="33">
        <f>ROUND((H35*1.3),2)</f>
        <v>0</v>
      </c>
      <c r="I38" s="63"/>
      <c r="J38" s="111"/>
      <c r="K38" s="112"/>
      <c r="L38" s="112"/>
      <c r="M38" s="112"/>
      <c r="N38" s="112"/>
      <c r="O38" s="113"/>
    </row>
    <row r="39" spans="1:15" ht="12.75">
      <c r="A39" s="1"/>
      <c r="B39" s="104" t="s">
        <v>18</v>
      </c>
      <c r="C39" s="105"/>
      <c r="D39" s="1"/>
      <c r="E39" s="1"/>
      <c r="F39" s="4"/>
      <c r="G39" s="4"/>
      <c r="H39" s="33">
        <f>ROUND((H36*0.7),2)</f>
        <v>0</v>
      </c>
      <c r="I39" s="63"/>
      <c r="J39" s="111"/>
      <c r="K39" s="112"/>
      <c r="L39" s="112"/>
      <c r="M39" s="112"/>
      <c r="N39" s="112"/>
      <c r="O39" s="113"/>
    </row>
    <row r="40" spans="1:15" ht="12.75">
      <c r="A40" s="1"/>
      <c r="B40" s="104"/>
      <c r="C40" s="105"/>
      <c r="D40" s="1"/>
      <c r="E40" s="1"/>
      <c r="F40" s="4"/>
      <c r="G40" s="4"/>
      <c r="H40" s="33">
        <f>H37+H38+H39</f>
        <v>101.76</v>
      </c>
      <c r="I40" s="63"/>
      <c r="J40" s="111"/>
      <c r="K40" s="112"/>
      <c r="L40" s="112"/>
      <c r="M40" s="112"/>
      <c r="N40" s="112"/>
      <c r="O40" s="113"/>
    </row>
    <row r="41" spans="1:15" ht="16.5" thickBot="1">
      <c r="A41" s="13"/>
      <c r="B41" s="106" t="s">
        <v>33</v>
      </c>
      <c r="C41" s="107"/>
      <c r="D41" s="14"/>
      <c r="E41" s="14"/>
      <c r="F41" s="15"/>
      <c r="G41" s="15"/>
      <c r="H41" s="36">
        <f>H40*100</f>
        <v>10176</v>
      </c>
      <c r="I41" s="63"/>
      <c r="J41" s="114"/>
      <c r="K41" s="115"/>
      <c r="L41" s="115"/>
      <c r="M41" s="115"/>
      <c r="N41" s="115"/>
      <c r="O41" s="116"/>
    </row>
    <row r="42" spans="9:15" ht="22.5" customHeight="1">
      <c r="I42" s="53"/>
      <c r="J42" s="53"/>
      <c r="K42" s="53"/>
      <c r="L42" s="53"/>
      <c r="M42" s="53"/>
      <c r="N42" s="53"/>
      <c r="O42" s="53"/>
    </row>
    <row r="69" ht="17.25" customHeight="1"/>
  </sheetData>
  <mergeCells count="50">
    <mergeCell ref="B3:F3"/>
    <mergeCell ref="A1:H1"/>
    <mergeCell ref="J1:O1"/>
    <mergeCell ref="A2:H2"/>
    <mergeCell ref="J2:O2"/>
    <mergeCell ref="K3:L3"/>
    <mergeCell ref="G3:H3"/>
    <mergeCell ref="A4:A5"/>
    <mergeCell ref="B4:B5"/>
    <mergeCell ref="C4:E4"/>
    <mergeCell ref="F4:F5"/>
    <mergeCell ref="G4:G5"/>
    <mergeCell ref="H4:H5"/>
    <mergeCell ref="K5:L5"/>
    <mergeCell ref="K4:L4"/>
    <mergeCell ref="K6:L6"/>
    <mergeCell ref="K7:L7"/>
    <mergeCell ref="K8:L8"/>
    <mergeCell ref="K9:L9"/>
    <mergeCell ref="J11:O11"/>
    <mergeCell ref="J12:O12"/>
    <mergeCell ref="K14:L14"/>
    <mergeCell ref="K15:L15"/>
    <mergeCell ref="K13:L13"/>
    <mergeCell ref="A23:H23"/>
    <mergeCell ref="J21:O23"/>
    <mergeCell ref="A20:H21"/>
    <mergeCell ref="K16:L16"/>
    <mergeCell ref="K17:L17"/>
    <mergeCell ref="K18:L18"/>
    <mergeCell ref="A19:G19"/>
    <mergeCell ref="K19:L19"/>
    <mergeCell ref="B25:C25"/>
    <mergeCell ref="B26:C26"/>
    <mergeCell ref="B27:C27"/>
    <mergeCell ref="A24:G24"/>
    <mergeCell ref="B30:C30"/>
    <mergeCell ref="B31:C31"/>
    <mergeCell ref="B29:C29"/>
    <mergeCell ref="B28:C28"/>
    <mergeCell ref="B39:C39"/>
    <mergeCell ref="B40:C40"/>
    <mergeCell ref="B41:C41"/>
    <mergeCell ref="J24:O41"/>
    <mergeCell ref="B35:C35"/>
    <mergeCell ref="B36:C36"/>
    <mergeCell ref="B37:C37"/>
    <mergeCell ref="B38:C38"/>
    <mergeCell ref="A33:H33"/>
    <mergeCell ref="A34:G34"/>
  </mergeCells>
  <conditionalFormatting sqref="D6:D15 H6:H14">
    <cfRule type="cellIs" priority="1" dxfId="0" operator="greaterThan" stopIfTrue="1">
      <formula>0</formula>
    </cfRule>
  </conditionalFormatting>
  <conditionalFormatting sqref="H15">
    <cfRule type="cellIs" priority="2" dxfId="1" operator="greaterThan" stopIfTrue="1">
      <formula>0</formula>
    </cfRule>
  </conditionalFormatting>
  <conditionalFormatting sqref="A19:G19">
    <cfRule type="expression" priority="3" dxfId="2" stopIfTrue="1">
      <formula>$H$19&gt;20</formula>
    </cfRule>
    <cfRule type="expression" priority="4" dxfId="3" stopIfTrue="1">
      <formula>$H$19&lt;=20</formula>
    </cfRule>
  </conditionalFormatting>
  <conditionalFormatting sqref="H19">
    <cfRule type="cellIs" priority="5" dxfId="4" operator="greaterThan" stopIfTrue="1">
      <formula>20</formula>
    </cfRule>
  </conditionalFormatting>
  <conditionalFormatting sqref="A20:G20">
    <cfRule type="expression" priority="6" dxfId="3" stopIfTrue="1">
      <formula>$H$19&lt;=20</formula>
    </cfRule>
    <cfRule type="expression" priority="7" dxfId="2" stopIfTrue="1">
      <formula>$H$19&gt;20</formula>
    </cfRule>
  </conditionalFormatting>
  <printOptions/>
  <pageMargins left="0.75" right="0.75" top="1" bottom="1" header="0.5" footer="0.5"/>
  <pageSetup horizontalDpi="300" verticalDpi="300" orientation="landscape" paperSize="9" scale="6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R42"/>
  <sheetViews>
    <sheetView zoomScale="75" zoomScaleNormal="75" zoomScaleSheetLayoutView="75" workbookViewId="0" topLeftCell="A1">
      <selection activeCell="R9" sqref="R9"/>
    </sheetView>
  </sheetViews>
  <sheetFormatPr defaultColWidth="9.00390625" defaultRowHeight="12.75"/>
  <cols>
    <col min="1" max="1" width="8.625" style="0" customWidth="1"/>
    <col min="2" max="2" width="19.25390625" style="0" customWidth="1"/>
    <col min="3" max="3" width="7.625" style="0" customWidth="1"/>
    <col min="4" max="4" width="6.875" style="0" customWidth="1"/>
    <col min="5" max="5" width="11.25390625" style="0" customWidth="1"/>
    <col min="6" max="6" width="13.25390625" style="0" customWidth="1"/>
    <col min="7" max="7" width="8.375" style="0" customWidth="1"/>
    <col min="8" max="8" width="13.00390625" style="9" customWidth="1"/>
    <col min="9" max="9" width="0.6171875" style="0" customWidth="1"/>
    <col min="10" max="10" width="4.375" style="0" customWidth="1"/>
    <col min="11" max="11" width="16.00390625" style="0" customWidth="1"/>
    <col min="12" max="12" width="11.00390625" style="0" customWidth="1"/>
    <col min="13" max="13" width="15.75390625" style="0" customWidth="1"/>
    <col min="14" max="14" width="16.875" style="0" customWidth="1"/>
    <col min="15" max="15" width="20.125" style="0" customWidth="1"/>
  </cols>
  <sheetData>
    <row r="1" spans="1:15" ht="18.75" thickBot="1">
      <c r="A1" s="167" t="s">
        <v>73</v>
      </c>
      <c r="B1" s="167"/>
      <c r="C1" s="167"/>
      <c r="D1" s="167"/>
      <c r="E1" s="167"/>
      <c r="F1" s="167"/>
      <c r="G1" s="167"/>
      <c r="H1" s="168"/>
      <c r="I1" s="38"/>
      <c r="J1" s="184" t="s">
        <v>29</v>
      </c>
      <c r="K1" s="185"/>
      <c r="L1" s="185"/>
      <c r="M1" s="185"/>
      <c r="N1" s="185"/>
      <c r="O1" s="186"/>
    </row>
    <row r="2" spans="1:15" ht="16.5" thickBot="1">
      <c r="A2" s="189" t="s">
        <v>49</v>
      </c>
      <c r="B2" s="173"/>
      <c r="C2" s="173"/>
      <c r="D2" s="173"/>
      <c r="E2" s="173"/>
      <c r="F2" s="173"/>
      <c r="G2" s="173"/>
      <c r="H2" s="174"/>
      <c r="I2" s="41"/>
      <c r="J2" s="187" t="s">
        <v>15</v>
      </c>
      <c r="K2" s="182"/>
      <c r="L2" s="182"/>
      <c r="M2" s="182"/>
      <c r="N2" s="182"/>
      <c r="O2" s="188"/>
    </row>
    <row r="3" spans="1:15" ht="18.75" thickBot="1">
      <c r="A3" s="68" t="s">
        <v>51</v>
      </c>
      <c r="B3" s="165"/>
      <c r="C3" s="165"/>
      <c r="D3" s="165"/>
      <c r="E3" s="165"/>
      <c r="F3" s="166"/>
      <c r="G3" s="177" t="s">
        <v>30</v>
      </c>
      <c r="H3" s="178"/>
      <c r="I3" s="42"/>
      <c r="J3" s="39">
        <v>3</v>
      </c>
      <c r="K3" s="154" t="s">
        <v>65</v>
      </c>
      <c r="L3" s="155"/>
      <c r="M3" s="6">
        <f>F8</f>
        <v>0</v>
      </c>
      <c r="N3" s="6">
        <f>G8</f>
        <v>0</v>
      </c>
      <c r="O3" s="40">
        <f>ROUND((M3*0.3)+(N3*0.7),1)</f>
        <v>0</v>
      </c>
    </row>
    <row r="4" spans="1:15" ht="18">
      <c r="A4" s="156" t="s">
        <v>0</v>
      </c>
      <c r="B4" s="158" t="s">
        <v>1</v>
      </c>
      <c r="C4" s="160" t="s">
        <v>19</v>
      </c>
      <c r="D4" s="161"/>
      <c r="E4" s="162"/>
      <c r="F4" s="163" t="s">
        <v>22</v>
      </c>
      <c r="G4" s="150" t="s">
        <v>2</v>
      </c>
      <c r="H4" s="152" t="s">
        <v>23</v>
      </c>
      <c r="I4" s="42"/>
      <c r="J4" s="96">
        <v>1</v>
      </c>
      <c r="K4" s="154" t="s">
        <v>66</v>
      </c>
      <c r="L4" s="155"/>
      <c r="M4" s="6">
        <f>F6</f>
        <v>18.8</v>
      </c>
      <c r="N4" s="6">
        <f>G6</f>
        <v>16.8</v>
      </c>
      <c r="O4" s="40">
        <f>ROUND((M4*0.3)+(N4*0.7),1)</f>
        <v>17.4</v>
      </c>
    </row>
    <row r="5" spans="1:15" ht="18" customHeight="1" thickBot="1">
      <c r="A5" s="157"/>
      <c r="B5" s="159"/>
      <c r="C5" s="54" t="s">
        <v>20</v>
      </c>
      <c r="D5" s="55" t="s">
        <v>21</v>
      </c>
      <c r="E5" s="56" t="s">
        <v>27</v>
      </c>
      <c r="F5" s="164"/>
      <c r="G5" s="151"/>
      <c r="H5" s="153"/>
      <c r="I5" s="42"/>
      <c r="J5" s="39"/>
      <c r="K5" s="104" t="s">
        <v>55</v>
      </c>
      <c r="L5" s="105"/>
      <c r="M5" s="4"/>
      <c r="N5" s="4"/>
      <c r="O5" s="43">
        <f>IF(H21&gt;H19,(ROUND(((H21*8)),2)),(H19*8))</f>
        <v>150.56</v>
      </c>
    </row>
    <row r="6" spans="1:15" ht="12.75">
      <c r="A6" s="21">
        <v>1</v>
      </c>
      <c r="B6" s="23" t="s">
        <v>3</v>
      </c>
      <c r="C6" s="22">
        <v>20</v>
      </c>
      <c r="D6" s="70">
        <v>20</v>
      </c>
      <c r="E6" s="1">
        <f aca="true" t="shared" si="0" ref="E6:E14">AVERAGE(C6:D6)</f>
        <v>20</v>
      </c>
      <c r="F6" s="8">
        <f>IF(ABS(E6-G6)&gt;2,IF((E6-G6)&gt;2,G6+2,G6-2),E6)</f>
        <v>18.8</v>
      </c>
      <c r="G6" s="99">
        <v>16.8</v>
      </c>
      <c r="H6" s="29">
        <f>ROUND((F6*0.3)+(G6*0.7),1)</f>
        <v>17.4</v>
      </c>
      <c r="I6" s="41"/>
      <c r="J6" s="39"/>
      <c r="K6" s="104" t="s">
        <v>17</v>
      </c>
      <c r="L6" s="105"/>
      <c r="M6" s="4"/>
      <c r="N6" s="4"/>
      <c r="O6" s="43">
        <f>ROUND((O3*0.9),2)</f>
        <v>0</v>
      </c>
    </row>
    <row r="7" spans="1:15" ht="12.75">
      <c r="A7" s="19">
        <v>2</v>
      </c>
      <c r="B7" s="97" t="s">
        <v>4</v>
      </c>
      <c r="C7" s="22">
        <v>0</v>
      </c>
      <c r="D7" s="70">
        <v>0</v>
      </c>
      <c r="E7" s="1">
        <f t="shared" si="0"/>
        <v>0</v>
      </c>
      <c r="F7" s="6">
        <f aca="true" t="shared" si="1" ref="F7:F14">IF(ABS(E7-G7)&gt;2,IF((E7-G7)&gt;2,G7+2,G7-2),E7)</f>
        <v>0</v>
      </c>
      <c r="G7" s="102">
        <v>0</v>
      </c>
      <c r="H7" s="29">
        <f aca="true" t="shared" si="2" ref="H7:H14">ROUND((F7*0.3)+(G7*0.7),1)</f>
        <v>0</v>
      </c>
      <c r="I7" s="41"/>
      <c r="J7" s="39"/>
      <c r="K7" s="104" t="s">
        <v>18</v>
      </c>
      <c r="L7" s="105"/>
      <c r="M7" s="4"/>
      <c r="N7" s="4"/>
      <c r="O7" s="43">
        <f>ROUND((O4*0.4),2)</f>
        <v>6.96</v>
      </c>
    </row>
    <row r="8" spans="1:15" ht="12.75">
      <c r="A8" s="19">
        <v>3</v>
      </c>
      <c r="B8" s="97" t="s">
        <v>5</v>
      </c>
      <c r="C8" s="22">
        <v>0</v>
      </c>
      <c r="D8" s="70">
        <v>0</v>
      </c>
      <c r="E8" s="1">
        <f t="shared" si="0"/>
        <v>0</v>
      </c>
      <c r="F8" s="6">
        <f t="shared" si="1"/>
        <v>0</v>
      </c>
      <c r="G8" s="102">
        <v>0</v>
      </c>
      <c r="H8" s="29">
        <f t="shared" si="2"/>
        <v>0</v>
      </c>
      <c r="I8" s="41"/>
      <c r="J8" s="39"/>
      <c r="K8" s="104"/>
      <c r="L8" s="105"/>
      <c r="M8" s="4"/>
      <c r="N8" s="4"/>
      <c r="O8" s="43">
        <f>O5+O6+O7</f>
        <v>157.52</v>
      </c>
    </row>
    <row r="9" spans="1:15" ht="15.75">
      <c r="A9" s="19">
        <v>4</v>
      </c>
      <c r="B9" s="97" t="s">
        <v>6</v>
      </c>
      <c r="C9" s="22">
        <v>0</v>
      </c>
      <c r="D9" s="70">
        <v>0</v>
      </c>
      <c r="E9" s="1">
        <f t="shared" si="0"/>
        <v>0</v>
      </c>
      <c r="F9" s="6">
        <f t="shared" si="1"/>
        <v>0</v>
      </c>
      <c r="G9" s="102">
        <v>0</v>
      </c>
      <c r="H9" s="29">
        <f t="shared" si="2"/>
        <v>0</v>
      </c>
      <c r="I9" s="41"/>
      <c r="J9" s="44"/>
      <c r="K9" s="106" t="s">
        <v>31</v>
      </c>
      <c r="L9" s="107"/>
      <c r="M9" s="15"/>
      <c r="N9" s="15"/>
      <c r="O9" s="45">
        <f>O8*100</f>
        <v>15752.000000000002</v>
      </c>
    </row>
    <row r="10" spans="1:15" ht="13.5" thickBot="1">
      <c r="A10" s="19">
        <v>5</v>
      </c>
      <c r="B10" s="98" t="s">
        <v>7</v>
      </c>
      <c r="C10" s="22">
        <v>20</v>
      </c>
      <c r="D10" s="70">
        <v>20</v>
      </c>
      <c r="E10" s="1">
        <f t="shared" si="0"/>
        <v>20</v>
      </c>
      <c r="F10" s="6">
        <f t="shared" si="1"/>
        <v>20</v>
      </c>
      <c r="G10" s="102">
        <v>19.9</v>
      </c>
      <c r="H10" s="29">
        <f t="shared" si="2"/>
        <v>19.9</v>
      </c>
      <c r="I10" s="41"/>
      <c r="J10" s="46"/>
      <c r="K10" s="47"/>
      <c r="L10" s="47"/>
      <c r="M10" s="47"/>
      <c r="N10" s="47"/>
      <c r="O10" s="48"/>
    </row>
    <row r="11" spans="1:15" ht="16.5" thickBot="1">
      <c r="A11" s="19">
        <v>6</v>
      </c>
      <c r="B11" s="91" t="s">
        <v>8</v>
      </c>
      <c r="C11" s="22">
        <v>20</v>
      </c>
      <c r="D11" s="70">
        <v>20</v>
      </c>
      <c r="E11" s="1">
        <f t="shared" si="0"/>
        <v>20</v>
      </c>
      <c r="F11" s="6">
        <f t="shared" si="1"/>
        <v>19</v>
      </c>
      <c r="G11" s="102">
        <v>17</v>
      </c>
      <c r="H11" s="29">
        <f t="shared" si="2"/>
        <v>17.6</v>
      </c>
      <c r="I11" s="41"/>
      <c r="J11" s="179" t="s">
        <v>28</v>
      </c>
      <c r="K11" s="180"/>
      <c r="L11" s="180"/>
      <c r="M11" s="180"/>
      <c r="N11" s="180"/>
      <c r="O11" s="190"/>
    </row>
    <row r="12" spans="1:15" ht="12.75">
      <c r="A12" s="19">
        <v>7</v>
      </c>
      <c r="B12" s="92" t="s">
        <v>9</v>
      </c>
      <c r="C12" s="22">
        <v>20</v>
      </c>
      <c r="D12" s="70">
        <v>20</v>
      </c>
      <c r="E12" s="1">
        <f t="shared" si="0"/>
        <v>20</v>
      </c>
      <c r="F12" s="6">
        <f t="shared" si="1"/>
        <v>20</v>
      </c>
      <c r="G12" s="102">
        <v>18.3</v>
      </c>
      <c r="H12" s="29">
        <f t="shared" si="2"/>
        <v>18.8</v>
      </c>
      <c r="I12" s="41"/>
      <c r="J12" s="187" t="s">
        <v>15</v>
      </c>
      <c r="K12" s="182"/>
      <c r="L12" s="182"/>
      <c r="M12" s="182"/>
      <c r="N12" s="182"/>
      <c r="O12" s="188"/>
    </row>
    <row r="13" spans="1:15" ht="12.75">
      <c r="A13" s="19">
        <v>8</v>
      </c>
      <c r="B13" s="92" t="s">
        <v>10</v>
      </c>
      <c r="C13" s="22">
        <v>20</v>
      </c>
      <c r="D13" s="70">
        <v>20</v>
      </c>
      <c r="E13" s="1">
        <f t="shared" si="0"/>
        <v>20</v>
      </c>
      <c r="F13" s="6">
        <f t="shared" si="1"/>
        <v>20</v>
      </c>
      <c r="G13" s="102">
        <v>19.4</v>
      </c>
      <c r="H13" s="29">
        <f t="shared" si="2"/>
        <v>19.6</v>
      </c>
      <c r="I13" s="41"/>
      <c r="J13" s="96">
        <v>5</v>
      </c>
      <c r="K13" s="148" t="s">
        <v>67</v>
      </c>
      <c r="L13" s="149"/>
      <c r="M13" s="6">
        <f>H9</f>
        <v>0</v>
      </c>
      <c r="N13" s="6">
        <f>H10</f>
        <v>19.9</v>
      </c>
      <c r="O13" s="40">
        <f>ROUND((M13+N13)/2,1)</f>
        <v>10</v>
      </c>
    </row>
    <row r="14" spans="1:15" ht="13.5" thickBot="1">
      <c r="A14" s="19">
        <v>9</v>
      </c>
      <c r="B14" s="94" t="s">
        <v>11</v>
      </c>
      <c r="C14" s="80">
        <v>20</v>
      </c>
      <c r="D14" s="88">
        <v>20</v>
      </c>
      <c r="E14" s="27">
        <f t="shared" si="0"/>
        <v>20</v>
      </c>
      <c r="F14" s="82">
        <f t="shared" si="1"/>
        <v>20</v>
      </c>
      <c r="G14" s="103">
        <v>19.4</v>
      </c>
      <c r="H14" s="29">
        <f t="shared" si="2"/>
        <v>19.6</v>
      </c>
      <c r="I14" s="41"/>
      <c r="J14" s="96">
        <v>1</v>
      </c>
      <c r="K14" s="148" t="s">
        <v>66</v>
      </c>
      <c r="L14" s="149"/>
      <c r="M14" s="6">
        <f>F6</f>
        <v>18.8</v>
      </c>
      <c r="N14" s="6">
        <f>G6</f>
        <v>16.8</v>
      </c>
      <c r="O14" s="40">
        <f>ROUND((M14*0.3)+(N14*0.7),1)</f>
        <v>17.4</v>
      </c>
    </row>
    <row r="15" spans="1:15" ht="13.5" thickBot="1">
      <c r="A15" s="19">
        <v>10</v>
      </c>
      <c r="B15" s="69" t="s">
        <v>24</v>
      </c>
      <c r="C15" s="89">
        <v>0</v>
      </c>
      <c r="D15" s="90">
        <v>0</v>
      </c>
      <c r="E15" s="85">
        <f>AVERAGE(C15:D15)</f>
        <v>0</v>
      </c>
      <c r="F15" s="86">
        <f>IF(ABS(E15-G15)&gt;2,IF((E15-G15)&gt;2,G15+2,G15-2),E15)</f>
        <v>0</v>
      </c>
      <c r="G15" s="86">
        <v>0</v>
      </c>
      <c r="H15" s="87">
        <f>ROUND((F15*0.3)+(G15*0.7),1)</f>
        <v>0</v>
      </c>
      <c r="I15" s="41"/>
      <c r="J15" s="39"/>
      <c r="K15" s="104" t="s">
        <v>55</v>
      </c>
      <c r="L15" s="105"/>
      <c r="M15" s="4"/>
      <c r="N15" s="4"/>
      <c r="O15" s="43">
        <f>IF(H21&gt;H19,(ROUND(((H21*8)),2)),(H19*8))</f>
        <v>150.56</v>
      </c>
    </row>
    <row r="16" spans="1:15" ht="13.5" thickBot="1">
      <c r="A16" s="1"/>
      <c r="B16" s="7"/>
      <c r="C16" s="7"/>
      <c r="D16" s="7"/>
      <c r="E16" s="7"/>
      <c r="F16" s="83"/>
      <c r="G16" s="83"/>
      <c r="H16" s="32"/>
      <c r="I16" s="41"/>
      <c r="J16" s="39"/>
      <c r="K16" s="104" t="s">
        <v>17</v>
      </c>
      <c r="L16" s="105"/>
      <c r="M16" s="4"/>
      <c r="N16" s="4"/>
      <c r="O16" s="43">
        <f>ROUND((O13*0.9),2)</f>
        <v>9</v>
      </c>
    </row>
    <row r="17" spans="1:15" ht="13.5" customHeight="1" thickBot="1">
      <c r="A17" s="1"/>
      <c r="B17" s="1" t="s">
        <v>14</v>
      </c>
      <c r="C17" s="1"/>
      <c r="D17" s="1"/>
      <c r="E17" s="1"/>
      <c r="F17" s="4"/>
      <c r="G17" s="28"/>
      <c r="H17" s="31">
        <f>SUM(H6:H16)</f>
        <v>112.9</v>
      </c>
      <c r="I17" s="41"/>
      <c r="J17" s="39"/>
      <c r="K17" s="104" t="s">
        <v>18</v>
      </c>
      <c r="L17" s="105"/>
      <c r="M17" s="4"/>
      <c r="N17" s="4"/>
      <c r="O17" s="43">
        <f>ROUND((O14*0.4),2)</f>
        <v>6.96</v>
      </c>
    </row>
    <row r="18" spans="1:15" ht="13.5" thickBot="1">
      <c r="A18" s="2"/>
      <c r="B18" s="3"/>
      <c r="C18" s="3"/>
      <c r="D18" s="3"/>
      <c r="E18" s="3"/>
      <c r="F18" s="5"/>
      <c r="G18" s="4"/>
      <c r="H18" s="32"/>
      <c r="I18" s="41"/>
      <c r="J18" s="39"/>
      <c r="K18" s="104"/>
      <c r="L18" s="105"/>
      <c r="M18" s="4"/>
      <c r="N18" s="4"/>
      <c r="O18" s="43">
        <f>O15+O16+O17</f>
        <v>166.52</v>
      </c>
    </row>
    <row r="19" spans="1:15" ht="16.5" thickBot="1">
      <c r="A19" s="141" t="s">
        <v>53</v>
      </c>
      <c r="B19" s="142"/>
      <c r="C19" s="142"/>
      <c r="D19" s="142"/>
      <c r="E19" s="142"/>
      <c r="F19" s="142"/>
      <c r="G19" s="143"/>
      <c r="H19" s="71">
        <f>IF(H15=0,ROUND((H17/6),2),ROUND((H17/7),2))</f>
        <v>18.82</v>
      </c>
      <c r="I19" s="41"/>
      <c r="J19" s="44"/>
      <c r="K19" s="106" t="s">
        <v>32</v>
      </c>
      <c r="L19" s="107"/>
      <c r="M19" s="15"/>
      <c r="N19" s="15"/>
      <c r="O19" s="49">
        <f>O18*100</f>
        <v>16652</v>
      </c>
    </row>
    <row r="20" spans="1:15" ht="13.5" customHeight="1" thickBot="1">
      <c r="A20" s="135" t="str">
        <f>IF(H19&gt;20,"ΠΡΟΣΟΧΗ!!! ΠΡΕΠΕΙ ΝΑ ΕΙΣΑΓΕΤΕ 6-7 ΒΑΘΜΟΥΣ!!!!!","ΓΙΑ ΥΠΟΛΟΓΙΣΜΟ ΕΙΣΑΓΕΤΕ ΤΟΥΣ ΒΑΘΜΟΥΣ ΣΑΣ ΠΑΡΑΠΑΝΩ")</f>
        <v>ΓΙΑ ΥΠΟΛΟΓΙΣΜΟ ΕΙΣΑΓΕΤΕ ΤΟΥΣ ΒΑΘΜΟΥΣ ΣΑΣ ΠΑΡΑΠΑΝΩ</v>
      </c>
      <c r="B20" s="136"/>
      <c r="C20" s="136"/>
      <c r="D20" s="136"/>
      <c r="E20" s="136"/>
      <c r="F20" s="136"/>
      <c r="G20" s="136"/>
      <c r="H20" s="137"/>
      <c r="I20" s="72"/>
      <c r="J20" s="46"/>
      <c r="K20" s="47"/>
      <c r="L20" s="47"/>
      <c r="M20" s="47"/>
      <c r="N20" s="47"/>
      <c r="O20" s="48"/>
    </row>
    <row r="21" spans="1:15" ht="13.5" thickBot="1">
      <c r="A21" s="138"/>
      <c r="B21" s="139"/>
      <c r="C21" s="139"/>
      <c r="D21" s="139"/>
      <c r="E21" s="139"/>
      <c r="F21" s="139"/>
      <c r="G21" s="139"/>
      <c r="H21" s="140"/>
      <c r="I21" s="41"/>
      <c r="J21" s="126" t="s">
        <v>57</v>
      </c>
      <c r="K21" s="127"/>
      <c r="L21" s="127"/>
      <c r="M21" s="127"/>
      <c r="N21" s="127"/>
      <c r="O21" s="128"/>
    </row>
    <row r="22" spans="1:15" ht="16.5" thickBot="1">
      <c r="A22" s="16"/>
      <c r="B22" s="16"/>
      <c r="C22" s="16"/>
      <c r="D22" s="16"/>
      <c r="E22" s="16"/>
      <c r="F22" s="16"/>
      <c r="G22" s="16"/>
      <c r="H22" s="17"/>
      <c r="I22" s="41"/>
      <c r="J22" s="129"/>
      <c r="K22" s="130"/>
      <c r="L22" s="130"/>
      <c r="M22" s="130"/>
      <c r="N22" s="130"/>
      <c r="O22" s="131"/>
    </row>
    <row r="23" spans="1:15" ht="16.5" thickBot="1">
      <c r="A23" s="179" t="s">
        <v>69</v>
      </c>
      <c r="B23" s="180"/>
      <c r="C23" s="180"/>
      <c r="D23" s="180"/>
      <c r="E23" s="180"/>
      <c r="F23" s="180"/>
      <c r="G23" s="180"/>
      <c r="H23" s="180"/>
      <c r="I23" s="41"/>
      <c r="J23" s="132"/>
      <c r="K23" s="133"/>
      <c r="L23" s="133"/>
      <c r="M23" s="133"/>
      <c r="N23" s="133"/>
      <c r="O23" s="134"/>
    </row>
    <row r="24" spans="1:15" ht="12.75" customHeight="1">
      <c r="A24" s="181" t="s">
        <v>15</v>
      </c>
      <c r="B24" s="182"/>
      <c r="C24" s="182"/>
      <c r="D24" s="182"/>
      <c r="E24" s="182"/>
      <c r="F24" s="182"/>
      <c r="G24" s="183"/>
      <c r="H24" s="29"/>
      <c r="I24" s="41"/>
      <c r="J24" s="108" t="s">
        <v>60</v>
      </c>
      <c r="K24" s="109"/>
      <c r="L24" s="109"/>
      <c r="M24" s="109"/>
      <c r="N24" s="109"/>
      <c r="O24" s="109"/>
    </row>
    <row r="25" spans="1:15" ht="12.75">
      <c r="A25" s="1">
        <v>7</v>
      </c>
      <c r="B25" s="124" t="s">
        <v>61</v>
      </c>
      <c r="C25" s="125"/>
      <c r="D25" s="1"/>
      <c r="E25" s="1"/>
      <c r="F25" s="6">
        <f>F12</f>
        <v>20</v>
      </c>
      <c r="G25" s="6">
        <f>G12</f>
        <v>18.3</v>
      </c>
      <c r="H25" s="30">
        <f>ROUND((F25*0.3)+(G25*0.7),1)</f>
        <v>18.8</v>
      </c>
      <c r="I25" s="41"/>
      <c r="J25" s="111"/>
      <c r="K25" s="112"/>
      <c r="L25" s="112"/>
      <c r="M25" s="112"/>
      <c r="N25" s="112"/>
      <c r="O25" s="112"/>
    </row>
    <row r="26" spans="1:15" ht="12.75">
      <c r="A26" s="1">
        <v>9</v>
      </c>
      <c r="B26" s="124" t="s">
        <v>62</v>
      </c>
      <c r="C26" s="125"/>
      <c r="D26" s="1"/>
      <c r="E26" s="1"/>
      <c r="F26" s="6">
        <f>F14</f>
        <v>20</v>
      </c>
      <c r="G26" s="6">
        <f>G14</f>
        <v>19.4</v>
      </c>
      <c r="H26" s="30">
        <f>ROUND((F26*0.3)+(G26*0.7),1)</f>
        <v>19.6</v>
      </c>
      <c r="I26" s="41"/>
      <c r="J26" s="111"/>
      <c r="K26" s="112"/>
      <c r="L26" s="112"/>
      <c r="M26" s="112"/>
      <c r="N26" s="112"/>
      <c r="O26" s="112"/>
    </row>
    <row r="27" spans="1:15" ht="12.75">
      <c r="A27" s="1"/>
      <c r="B27" s="104" t="s">
        <v>55</v>
      </c>
      <c r="C27" s="105"/>
      <c r="D27" s="1"/>
      <c r="E27" s="1"/>
      <c r="F27" s="4"/>
      <c r="G27" s="4"/>
      <c r="H27" s="33">
        <f>IF(H21&gt;H19,(ROUND(((H21*8)),2)),(H19*8))</f>
        <v>150.56</v>
      </c>
      <c r="I27" s="41"/>
      <c r="J27" s="111"/>
      <c r="K27" s="112"/>
      <c r="L27" s="112"/>
      <c r="M27" s="112"/>
      <c r="N27" s="112"/>
      <c r="O27" s="112"/>
    </row>
    <row r="28" spans="1:15" ht="12.75">
      <c r="A28" s="1"/>
      <c r="B28" s="104" t="s">
        <v>17</v>
      </c>
      <c r="C28" s="105"/>
      <c r="D28" s="1"/>
      <c r="E28" s="1"/>
      <c r="F28" s="4"/>
      <c r="G28" s="4"/>
      <c r="H28" s="33">
        <f>ROUND((H25*1.3),2)</f>
        <v>24.44</v>
      </c>
      <c r="I28" s="41"/>
      <c r="J28" s="111"/>
      <c r="K28" s="112"/>
      <c r="L28" s="112"/>
      <c r="M28" s="112"/>
      <c r="N28" s="112"/>
      <c r="O28" s="112"/>
    </row>
    <row r="29" spans="1:15" ht="15.75" customHeight="1">
      <c r="A29" s="1"/>
      <c r="B29" s="104" t="s">
        <v>18</v>
      </c>
      <c r="C29" s="105"/>
      <c r="D29" s="1"/>
      <c r="E29" s="1"/>
      <c r="F29" s="4"/>
      <c r="G29" s="4"/>
      <c r="H29" s="33">
        <f>ROUND((H26*0.7),2)</f>
        <v>13.72</v>
      </c>
      <c r="I29" s="41"/>
      <c r="J29" s="111"/>
      <c r="K29" s="112"/>
      <c r="L29" s="112"/>
      <c r="M29" s="112"/>
      <c r="N29" s="112"/>
      <c r="O29" s="112"/>
    </row>
    <row r="30" spans="1:15" ht="12.75">
      <c r="A30" s="1"/>
      <c r="B30" s="104"/>
      <c r="C30" s="105"/>
      <c r="D30" s="1"/>
      <c r="E30" s="1"/>
      <c r="F30" s="4"/>
      <c r="G30" s="4"/>
      <c r="H30" s="33">
        <f>H27+H28+H29</f>
        <v>188.72</v>
      </c>
      <c r="I30" s="41"/>
      <c r="J30" s="111"/>
      <c r="K30" s="112"/>
      <c r="L30" s="112"/>
      <c r="M30" s="112"/>
      <c r="N30" s="112"/>
      <c r="O30" s="112"/>
    </row>
    <row r="31" spans="1:15" ht="15.75">
      <c r="A31" s="13"/>
      <c r="B31" s="106" t="s">
        <v>32</v>
      </c>
      <c r="C31" s="107"/>
      <c r="D31" s="14"/>
      <c r="E31" s="14"/>
      <c r="F31" s="15"/>
      <c r="G31" s="15"/>
      <c r="H31" s="34">
        <f>H30*100</f>
        <v>18872</v>
      </c>
      <c r="I31" s="37"/>
      <c r="J31" s="111"/>
      <c r="K31" s="112"/>
      <c r="L31" s="112"/>
      <c r="M31" s="112"/>
      <c r="N31" s="112"/>
      <c r="O31" s="112"/>
    </row>
    <row r="32" spans="1:15" ht="18.75" customHeight="1" thickBot="1">
      <c r="A32" s="10"/>
      <c r="B32" s="18"/>
      <c r="C32" s="18"/>
      <c r="D32" s="11"/>
      <c r="E32" s="11"/>
      <c r="F32" s="12"/>
      <c r="G32" s="12"/>
      <c r="H32" s="35"/>
      <c r="I32" s="37"/>
      <c r="J32" s="111"/>
      <c r="K32" s="112"/>
      <c r="L32" s="112"/>
      <c r="M32" s="112"/>
      <c r="N32" s="112"/>
      <c r="O32" s="112"/>
    </row>
    <row r="33" spans="1:15" ht="16.5" customHeight="1" thickBot="1">
      <c r="A33" s="179" t="s">
        <v>72</v>
      </c>
      <c r="B33" s="180"/>
      <c r="C33" s="180"/>
      <c r="D33" s="180"/>
      <c r="E33" s="180"/>
      <c r="F33" s="180"/>
      <c r="G33" s="180"/>
      <c r="H33" s="180"/>
      <c r="I33" s="37"/>
      <c r="J33" s="111"/>
      <c r="K33" s="112"/>
      <c r="L33" s="112"/>
      <c r="M33" s="112"/>
      <c r="N33" s="112"/>
      <c r="O33" s="112"/>
    </row>
    <row r="34" spans="1:15" ht="12.75">
      <c r="A34" s="181" t="s">
        <v>15</v>
      </c>
      <c r="B34" s="182"/>
      <c r="C34" s="182"/>
      <c r="D34" s="182"/>
      <c r="E34" s="182"/>
      <c r="F34" s="182"/>
      <c r="G34" s="183"/>
      <c r="H34" s="29"/>
      <c r="I34" s="37"/>
      <c r="J34" s="111"/>
      <c r="K34" s="112"/>
      <c r="L34" s="112"/>
      <c r="M34" s="112"/>
      <c r="N34" s="112"/>
      <c r="O34" s="112"/>
    </row>
    <row r="35" spans="1:15" ht="12.75">
      <c r="A35" s="1">
        <v>16</v>
      </c>
      <c r="B35" s="117" t="s">
        <v>63</v>
      </c>
      <c r="C35" s="118"/>
      <c r="D35" s="1"/>
      <c r="E35" s="1"/>
      <c r="F35" s="6">
        <f>F15</f>
        <v>0</v>
      </c>
      <c r="G35" s="6">
        <f>G15</f>
        <v>0</v>
      </c>
      <c r="H35" s="30">
        <f>ROUND((F35*0.3)+(G35*0.7),1)</f>
        <v>0</v>
      </c>
      <c r="I35" s="37"/>
      <c r="J35" s="111"/>
      <c r="K35" s="112"/>
      <c r="L35" s="112"/>
      <c r="M35" s="112"/>
      <c r="N35" s="112"/>
      <c r="O35" s="112"/>
    </row>
    <row r="36" spans="1:15" ht="12.75">
      <c r="A36" s="1">
        <v>3</v>
      </c>
      <c r="B36" s="117" t="s">
        <v>64</v>
      </c>
      <c r="C36" s="118"/>
      <c r="D36" s="1"/>
      <c r="E36" s="1"/>
      <c r="F36" s="6">
        <f>F8</f>
        <v>0</v>
      </c>
      <c r="G36" s="6">
        <f>G8</f>
        <v>0</v>
      </c>
      <c r="H36" s="30">
        <f>ROUND((F36*0.3)+(G36*0.7),1)</f>
        <v>0</v>
      </c>
      <c r="I36" s="37"/>
      <c r="J36" s="111"/>
      <c r="K36" s="112"/>
      <c r="L36" s="112"/>
      <c r="M36" s="112"/>
      <c r="N36" s="112"/>
      <c r="O36" s="112"/>
    </row>
    <row r="37" spans="1:18" ht="15">
      <c r="A37" s="1"/>
      <c r="B37" s="104" t="s">
        <v>56</v>
      </c>
      <c r="C37" s="105"/>
      <c r="D37" s="1"/>
      <c r="E37" s="1"/>
      <c r="F37" s="4"/>
      <c r="G37" s="4"/>
      <c r="H37" s="33">
        <f>IF(H21&gt;H19,(ROUND(((H21*8)),2)),(H19*8))</f>
        <v>150.56</v>
      </c>
      <c r="I37" s="37"/>
      <c r="J37" s="111"/>
      <c r="K37" s="112"/>
      <c r="L37" s="112"/>
      <c r="M37" s="112"/>
      <c r="N37" s="112"/>
      <c r="O37" s="112"/>
      <c r="R37" s="20"/>
    </row>
    <row r="38" spans="1:15" ht="12.75">
      <c r="A38" s="1"/>
      <c r="B38" s="104" t="s">
        <v>17</v>
      </c>
      <c r="C38" s="105"/>
      <c r="D38" s="1"/>
      <c r="E38" s="1"/>
      <c r="F38" s="4"/>
      <c r="G38" s="4"/>
      <c r="H38" s="33">
        <f>ROUND((H35*1.3),2)</f>
        <v>0</v>
      </c>
      <c r="I38" s="37"/>
      <c r="J38" s="111"/>
      <c r="K38" s="112"/>
      <c r="L38" s="112"/>
      <c r="M38" s="112"/>
      <c r="N38" s="112"/>
      <c r="O38" s="112"/>
    </row>
    <row r="39" spans="1:15" ht="12.75">
      <c r="A39" s="1"/>
      <c r="B39" s="104" t="s">
        <v>18</v>
      </c>
      <c r="C39" s="105"/>
      <c r="D39" s="1"/>
      <c r="E39" s="1"/>
      <c r="F39" s="4"/>
      <c r="G39" s="4"/>
      <c r="H39" s="33">
        <f>ROUND((H36*0.7),2)</f>
        <v>0</v>
      </c>
      <c r="I39" s="37"/>
      <c r="J39" s="111"/>
      <c r="K39" s="112"/>
      <c r="L39" s="112"/>
      <c r="M39" s="112"/>
      <c r="N39" s="112"/>
      <c r="O39" s="112"/>
    </row>
    <row r="40" spans="1:15" ht="12.75">
      <c r="A40" s="1"/>
      <c r="B40" s="104"/>
      <c r="C40" s="105"/>
      <c r="D40" s="1"/>
      <c r="E40" s="1"/>
      <c r="F40" s="4"/>
      <c r="G40" s="4"/>
      <c r="H40" s="33">
        <f>H37+H38+H39</f>
        <v>150.56</v>
      </c>
      <c r="I40" s="37"/>
      <c r="J40" s="111"/>
      <c r="K40" s="112"/>
      <c r="L40" s="112"/>
      <c r="M40" s="112"/>
      <c r="N40" s="112"/>
      <c r="O40" s="112"/>
    </row>
    <row r="41" spans="1:15" ht="16.5" thickBot="1">
      <c r="A41" s="13"/>
      <c r="B41" s="106" t="s">
        <v>33</v>
      </c>
      <c r="C41" s="107"/>
      <c r="D41" s="14"/>
      <c r="E41" s="14"/>
      <c r="F41" s="15"/>
      <c r="G41" s="15"/>
      <c r="H41" s="36">
        <f>H40*100</f>
        <v>15056</v>
      </c>
      <c r="I41" s="37"/>
      <c r="J41" s="111"/>
      <c r="K41" s="112"/>
      <c r="L41" s="112"/>
      <c r="M41" s="112"/>
      <c r="N41" s="112"/>
      <c r="O41" s="112"/>
    </row>
    <row r="42" ht="22.5" customHeight="1">
      <c r="I42" s="53"/>
    </row>
    <row r="69" ht="17.25" customHeight="1"/>
  </sheetData>
  <mergeCells count="50">
    <mergeCell ref="K8:L8"/>
    <mergeCell ref="J11:O11"/>
    <mergeCell ref="K14:L14"/>
    <mergeCell ref="K7:L7"/>
    <mergeCell ref="K9:L9"/>
    <mergeCell ref="J12:O12"/>
    <mergeCell ref="K13:L13"/>
    <mergeCell ref="H4:H5"/>
    <mergeCell ref="A2:H2"/>
    <mergeCell ref="G3:H3"/>
    <mergeCell ref="B3:F3"/>
    <mergeCell ref="B4:B5"/>
    <mergeCell ref="C4:E4"/>
    <mergeCell ref="F4:F5"/>
    <mergeCell ref="G4:G5"/>
    <mergeCell ref="B28:C28"/>
    <mergeCell ref="B29:C29"/>
    <mergeCell ref="J1:O1"/>
    <mergeCell ref="J2:O2"/>
    <mergeCell ref="K5:L5"/>
    <mergeCell ref="K6:L6"/>
    <mergeCell ref="K3:L3"/>
    <mergeCell ref="K4:L4"/>
    <mergeCell ref="A1:H1"/>
    <mergeCell ref="A4:A5"/>
    <mergeCell ref="B25:C25"/>
    <mergeCell ref="B26:C26"/>
    <mergeCell ref="A20:H21"/>
    <mergeCell ref="J21:O23"/>
    <mergeCell ref="A24:G24"/>
    <mergeCell ref="B38:C38"/>
    <mergeCell ref="B39:C39"/>
    <mergeCell ref="K19:L19"/>
    <mergeCell ref="K15:L15"/>
    <mergeCell ref="K16:L16"/>
    <mergeCell ref="K17:L17"/>
    <mergeCell ref="K18:L18"/>
    <mergeCell ref="A19:G19"/>
    <mergeCell ref="B27:C27"/>
    <mergeCell ref="A23:H23"/>
    <mergeCell ref="B30:C30"/>
    <mergeCell ref="J24:O41"/>
    <mergeCell ref="B41:C41"/>
    <mergeCell ref="B31:C31"/>
    <mergeCell ref="A33:H33"/>
    <mergeCell ref="A34:G34"/>
    <mergeCell ref="B35:C35"/>
    <mergeCell ref="B36:C36"/>
    <mergeCell ref="B40:C40"/>
    <mergeCell ref="B37:C37"/>
  </mergeCells>
  <conditionalFormatting sqref="D6:D15 H6:H14">
    <cfRule type="cellIs" priority="1" dxfId="0" operator="greaterThan" stopIfTrue="1">
      <formula>0</formula>
    </cfRule>
  </conditionalFormatting>
  <conditionalFormatting sqref="H15">
    <cfRule type="cellIs" priority="2" dxfId="1" operator="greaterThan" stopIfTrue="1">
      <formula>0</formula>
    </cfRule>
  </conditionalFormatting>
  <conditionalFormatting sqref="A19:G19">
    <cfRule type="expression" priority="3" dxfId="2" stopIfTrue="1">
      <formula>$H$19&gt;20</formula>
    </cfRule>
    <cfRule type="expression" priority="4" dxfId="3" stopIfTrue="1">
      <formula>$H$19&lt;=20</formula>
    </cfRule>
  </conditionalFormatting>
  <conditionalFormatting sqref="H19">
    <cfRule type="cellIs" priority="5" dxfId="4" operator="greaterThan" stopIfTrue="1">
      <formula>20</formula>
    </cfRule>
  </conditionalFormatting>
  <conditionalFormatting sqref="A20:G20">
    <cfRule type="expression" priority="6" dxfId="3" stopIfTrue="1">
      <formula>$H$19&lt;=20</formula>
    </cfRule>
    <cfRule type="expression" priority="7" dxfId="2" stopIfTrue="1">
      <formula>$H$19&gt;20</formula>
    </cfRule>
  </conditionalFormatting>
  <printOptions/>
  <pageMargins left="0.75" right="0.75" top="1" bottom="1" header="0.5" footer="0.5"/>
  <pageSetup horizontalDpi="600" verticalDpi="600" orientation="landscape" paperSize="9" scale="69" r:id="rId2"/>
  <rowBreaks count="1" manualBreakCount="1">
    <brk id="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R42"/>
  <sheetViews>
    <sheetView tabSelected="1" zoomScale="70" zoomScaleNormal="70" zoomScaleSheetLayoutView="75" workbookViewId="0" topLeftCell="C1">
      <selection activeCell="X9" sqref="X9"/>
    </sheetView>
  </sheetViews>
  <sheetFormatPr defaultColWidth="9.00390625" defaultRowHeight="12.75"/>
  <cols>
    <col min="1" max="1" width="8.375" style="0" customWidth="1"/>
    <col min="2" max="2" width="19.25390625" style="0" customWidth="1"/>
    <col min="3" max="3" width="7.625" style="0" customWidth="1"/>
    <col min="4" max="4" width="6.875" style="0" customWidth="1"/>
    <col min="5" max="5" width="11.25390625" style="0" customWidth="1"/>
    <col min="6" max="6" width="13.25390625" style="0" customWidth="1"/>
    <col min="7" max="7" width="8.375" style="0" customWidth="1"/>
    <col min="8" max="8" width="13.00390625" style="9" customWidth="1"/>
    <col min="9" max="9" width="0.6171875" style="0" customWidth="1"/>
    <col min="10" max="10" width="4.375" style="0" customWidth="1"/>
    <col min="11" max="11" width="16.00390625" style="0" customWidth="1"/>
    <col min="12" max="12" width="11.00390625" style="0" customWidth="1"/>
    <col min="13" max="13" width="11.75390625" style="0" customWidth="1"/>
    <col min="14" max="14" width="11.25390625" style="0" customWidth="1"/>
    <col min="15" max="15" width="12.625" style="0" customWidth="1"/>
  </cols>
  <sheetData>
    <row r="1" spans="1:15" ht="18.75" thickBot="1">
      <c r="A1" s="167" t="s">
        <v>73</v>
      </c>
      <c r="B1" s="167"/>
      <c r="C1" s="167"/>
      <c r="D1" s="167"/>
      <c r="E1" s="167"/>
      <c r="F1" s="167"/>
      <c r="G1" s="167"/>
      <c r="H1" s="168"/>
      <c r="I1" s="38"/>
      <c r="J1" s="184" t="s">
        <v>47</v>
      </c>
      <c r="K1" s="185"/>
      <c r="L1" s="185"/>
      <c r="M1" s="185"/>
      <c r="N1" s="185"/>
      <c r="O1" s="186"/>
    </row>
    <row r="2" spans="1:15" ht="16.5" thickBot="1">
      <c r="A2" s="191" t="s">
        <v>45</v>
      </c>
      <c r="B2" s="192"/>
      <c r="C2" s="192"/>
      <c r="D2" s="192"/>
      <c r="E2" s="192"/>
      <c r="F2" s="192"/>
      <c r="G2" s="192"/>
      <c r="H2" s="193"/>
      <c r="I2" s="41"/>
      <c r="J2" s="187" t="s">
        <v>15</v>
      </c>
      <c r="K2" s="182"/>
      <c r="L2" s="182"/>
      <c r="M2" s="182"/>
      <c r="N2" s="182"/>
      <c r="O2" s="188"/>
    </row>
    <row r="3" spans="1:15" ht="18.75" thickBot="1">
      <c r="A3" s="68" t="s">
        <v>51</v>
      </c>
      <c r="B3" s="165"/>
      <c r="C3" s="165"/>
      <c r="D3" s="165"/>
      <c r="E3" s="165"/>
      <c r="F3" s="166"/>
      <c r="G3" s="177" t="s">
        <v>30</v>
      </c>
      <c r="H3" s="178"/>
      <c r="I3" s="42"/>
      <c r="J3" s="39">
        <v>6</v>
      </c>
      <c r="K3" s="154" t="s">
        <v>40</v>
      </c>
      <c r="L3" s="155"/>
      <c r="M3" s="6">
        <f>F11</f>
        <v>15.6</v>
      </c>
      <c r="N3" s="6">
        <f>G11</f>
        <v>13.6</v>
      </c>
      <c r="O3" s="40">
        <f>ROUND((M3*0.3)+(N3*0.7),1)</f>
        <v>14.2</v>
      </c>
    </row>
    <row r="4" spans="1:15" ht="18">
      <c r="A4" s="156" t="s">
        <v>0</v>
      </c>
      <c r="B4" s="158" t="s">
        <v>1</v>
      </c>
      <c r="C4" s="160" t="s">
        <v>19</v>
      </c>
      <c r="D4" s="161"/>
      <c r="E4" s="162"/>
      <c r="F4" s="163" t="s">
        <v>22</v>
      </c>
      <c r="G4" s="150" t="s">
        <v>2</v>
      </c>
      <c r="H4" s="152" t="s">
        <v>23</v>
      </c>
      <c r="I4" s="42"/>
      <c r="J4" s="96">
        <v>7</v>
      </c>
      <c r="K4" s="154" t="s">
        <v>41</v>
      </c>
      <c r="L4" s="155"/>
      <c r="M4" s="6">
        <f>F12</f>
        <v>20</v>
      </c>
      <c r="N4" s="6">
        <f>G12</f>
        <v>20</v>
      </c>
      <c r="O4" s="40">
        <f>ROUND((M4*0.3)+(N4*0.7),1)</f>
        <v>20</v>
      </c>
    </row>
    <row r="5" spans="1:15" ht="18" customHeight="1" thickBot="1">
      <c r="A5" s="157"/>
      <c r="B5" s="159"/>
      <c r="C5" s="54" t="s">
        <v>20</v>
      </c>
      <c r="D5" s="55" t="s">
        <v>21</v>
      </c>
      <c r="E5" s="56" t="s">
        <v>27</v>
      </c>
      <c r="F5" s="164"/>
      <c r="G5" s="151"/>
      <c r="H5" s="153"/>
      <c r="I5" s="42"/>
      <c r="J5" s="39"/>
      <c r="K5" s="104" t="s">
        <v>55</v>
      </c>
      <c r="L5" s="105"/>
      <c r="M5" s="4"/>
      <c r="N5" s="4"/>
      <c r="O5" s="43">
        <f>IF(H21&gt;H19,(ROUND(((H21*8)),2)),(H19*8))</f>
        <v>144.24</v>
      </c>
    </row>
    <row r="6" spans="1:15" ht="12.75">
      <c r="A6" s="21">
        <v>1</v>
      </c>
      <c r="B6" s="23" t="s">
        <v>3</v>
      </c>
      <c r="C6" s="22">
        <v>20</v>
      </c>
      <c r="D6" s="7">
        <v>20</v>
      </c>
      <c r="E6" s="1">
        <f aca="true" t="shared" si="0" ref="E6:E14">AVERAGE(C6:D6)</f>
        <v>20</v>
      </c>
      <c r="F6" s="8">
        <f>IF(ABS(E6-G6)&gt;2,IF((E6-G6)&gt;2,G6+2,G6-2),E6)</f>
        <v>16.7</v>
      </c>
      <c r="G6" s="99">
        <v>14.7</v>
      </c>
      <c r="H6" s="29">
        <f>ROUND((F6*0.3)+(G6*0.7),1)</f>
        <v>15.3</v>
      </c>
      <c r="I6" s="41"/>
      <c r="J6" s="39"/>
      <c r="K6" s="104" t="s">
        <v>17</v>
      </c>
      <c r="L6" s="105"/>
      <c r="M6" s="4"/>
      <c r="N6" s="4"/>
      <c r="O6" s="43">
        <f>ROUND((O3*1.3),2)</f>
        <v>18.46</v>
      </c>
    </row>
    <row r="7" spans="1:15" ht="12.75">
      <c r="A7" s="19">
        <v>2</v>
      </c>
      <c r="B7" s="24" t="s">
        <v>4</v>
      </c>
      <c r="C7" s="22">
        <v>0</v>
      </c>
      <c r="D7" s="7">
        <v>0</v>
      </c>
      <c r="E7" s="1">
        <f t="shared" si="0"/>
        <v>0</v>
      </c>
      <c r="F7" s="6">
        <f aca="true" t="shared" si="1" ref="F7:F15">IF(ABS(E7-G7)&gt;2,IF((E7-G7)&gt;2,G7+2,G7-2),E7)</f>
        <v>0</v>
      </c>
      <c r="G7" s="99">
        <v>0</v>
      </c>
      <c r="H7" s="29">
        <f>ROUND((F7*0.3)+(G7*0.7),1)</f>
        <v>0</v>
      </c>
      <c r="I7" s="41"/>
      <c r="J7" s="39"/>
      <c r="K7" s="104" t="s">
        <v>18</v>
      </c>
      <c r="L7" s="105"/>
      <c r="M7" s="4"/>
      <c r="N7" s="4"/>
      <c r="O7" s="43">
        <f>ROUND((O4*0.7),2)</f>
        <v>14</v>
      </c>
    </row>
    <row r="8" spans="1:15" ht="12.75">
      <c r="A8" s="19">
        <v>3</v>
      </c>
      <c r="B8" s="24" t="s">
        <v>5</v>
      </c>
      <c r="C8" s="22">
        <v>20</v>
      </c>
      <c r="D8" s="7">
        <v>20</v>
      </c>
      <c r="E8" s="1">
        <f t="shared" si="0"/>
        <v>20</v>
      </c>
      <c r="F8" s="6">
        <f t="shared" si="1"/>
        <v>20</v>
      </c>
      <c r="G8" s="99">
        <v>18</v>
      </c>
      <c r="H8" s="29">
        <f>ROUND((F8*0.3)+(G8*0.7),1)</f>
        <v>18.6</v>
      </c>
      <c r="I8" s="41"/>
      <c r="J8" s="39"/>
      <c r="K8" s="104"/>
      <c r="L8" s="105"/>
      <c r="M8" s="4"/>
      <c r="N8" s="4"/>
      <c r="O8" s="43">
        <f>O5+O6+O7</f>
        <v>176.70000000000002</v>
      </c>
    </row>
    <row r="9" spans="1:15" ht="15.75">
      <c r="A9" s="19">
        <v>4</v>
      </c>
      <c r="B9" s="24" t="s">
        <v>6</v>
      </c>
      <c r="C9" s="22">
        <v>0</v>
      </c>
      <c r="D9" s="7">
        <v>0</v>
      </c>
      <c r="E9" s="1">
        <f t="shared" si="0"/>
        <v>0</v>
      </c>
      <c r="F9" s="6">
        <f t="shared" si="1"/>
        <v>0</v>
      </c>
      <c r="G9" s="99">
        <v>0</v>
      </c>
      <c r="H9" s="29">
        <f aca="true" t="shared" si="2" ref="H9:H15">ROUND((F9*0.3)+(G9*0.7),1)</f>
        <v>0</v>
      </c>
      <c r="I9" s="41"/>
      <c r="J9" s="44"/>
      <c r="K9" s="106" t="s">
        <v>31</v>
      </c>
      <c r="L9" s="107"/>
      <c r="M9" s="15"/>
      <c r="N9" s="15"/>
      <c r="O9" s="45">
        <f>O8*100</f>
        <v>17670</v>
      </c>
    </row>
    <row r="10" spans="1:15" ht="13.5" thickBot="1">
      <c r="A10" s="19">
        <v>5</v>
      </c>
      <c r="B10" s="25" t="s">
        <v>7</v>
      </c>
      <c r="C10" s="22">
        <v>0</v>
      </c>
      <c r="D10" s="7">
        <v>0</v>
      </c>
      <c r="E10" s="1">
        <f t="shared" si="0"/>
        <v>0</v>
      </c>
      <c r="F10" s="6">
        <f t="shared" si="1"/>
        <v>0</v>
      </c>
      <c r="G10" s="99">
        <v>0</v>
      </c>
      <c r="H10" s="29">
        <f t="shared" si="2"/>
        <v>0</v>
      </c>
      <c r="I10" s="41"/>
      <c r="J10" s="46"/>
      <c r="K10" s="47"/>
      <c r="L10" s="47"/>
      <c r="M10" s="47"/>
      <c r="N10" s="47"/>
      <c r="O10" s="48"/>
    </row>
    <row r="11" spans="1:15" ht="16.5" thickBot="1">
      <c r="A11" s="19">
        <v>6</v>
      </c>
      <c r="B11" s="91" t="s">
        <v>36</v>
      </c>
      <c r="C11" s="22">
        <v>20</v>
      </c>
      <c r="D11" s="7">
        <v>20</v>
      </c>
      <c r="E11" s="1">
        <f t="shared" si="0"/>
        <v>20</v>
      </c>
      <c r="F11" s="6">
        <f t="shared" si="1"/>
        <v>15.6</v>
      </c>
      <c r="G11" s="99">
        <v>13.6</v>
      </c>
      <c r="H11" s="29">
        <f t="shared" si="2"/>
        <v>14.2</v>
      </c>
      <c r="I11" s="41"/>
      <c r="J11" s="179" t="s">
        <v>48</v>
      </c>
      <c r="K11" s="180"/>
      <c r="L11" s="180"/>
      <c r="M11" s="180"/>
      <c r="N11" s="180"/>
      <c r="O11" s="190"/>
    </row>
    <row r="12" spans="1:15" ht="12.75">
      <c r="A12" s="19">
        <v>7</v>
      </c>
      <c r="B12" s="92" t="s">
        <v>13</v>
      </c>
      <c r="C12" s="22">
        <v>20</v>
      </c>
      <c r="D12" s="7">
        <v>20</v>
      </c>
      <c r="E12" s="1">
        <f t="shared" si="0"/>
        <v>20</v>
      </c>
      <c r="F12" s="6">
        <f t="shared" si="1"/>
        <v>20</v>
      </c>
      <c r="G12" s="99">
        <v>20</v>
      </c>
      <c r="H12" s="29">
        <f t="shared" si="2"/>
        <v>20</v>
      </c>
      <c r="I12" s="41"/>
      <c r="J12" s="187" t="s">
        <v>15</v>
      </c>
      <c r="K12" s="182"/>
      <c r="L12" s="182"/>
      <c r="M12" s="182"/>
      <c r="N12" s="182"/>
      <c r="O12" s="188"/>
    </row>
    <row r="13" spans="1:15" ht="12.75">
      <c r="A13" s="19">
        <v>8</v>
      </c>
      <c r="B13" s="92" t="s">
        <v>37</v>
      </c>
      <c r="C13" s="22">
        <v>20</v>
      </c>
      <c r="D13" s="7">
        <v>20</v>
      </c>
      <c r="E13" s="1">
        <f t="shared" si="0"/>
        <v>20</v>
      </c>
      <c r="F13" s="6">
        <f t="shared" si="1"/>
        <v>20</v>
      </c>
      <c r="G13" s="99">
        <v>19.8</v>
      </c>
      <c r="H13" s="29">
        <f t="shared" si="2"/>
        <v>19.9</v>
      </c>
      <c r="I13" s="41"/>
      <c r="J13" s="96">
        <v>5</v>
      </c>
      <c r="K13" s="148" t="s">
        <v>67</v>
      </c>
      <c r="L13" s="149"/>
      <c r="M13" s="6">
        <f>F10</f>
        <v>0</v>
      </c>
      <c r="N13" s="6">
        <f>G10</f>
        <v>0</v>
      </c>
      <c r="O13" s="30">
        <f>ROUND((M13*0.3)+(N13*0.7),1)</f>
        <v>0</v>
      </c>
    </row>
    <row r="14" spans="1:15" ht="13.5" thickBot="1">
      <c r="A14" s="19">
        <v>9</v>
      </c>
      <c r="B14" s="93" t="s">
        <v>38</v>
      </c>
      <c r="C14" s="80">
        <v>20</v>
      </c>
      <c r="D14" s="81">
        <v>20</v>
      </c>
      <c r="E14" s="27">
        <f t="shared" si="0"/>
        <v>20</v>
      </c>
      <c r="F14" s="82">
        <f t="shared" si="1"/>
        <v>19.6</v>
      </c>
      <c r="G14" s="100">
        <v>17.6</v>
      </c>
      <c r="H14" s="29">
        <f t="shared" si="2"/>
        <v>18.2</v>
      </c>
      <c r="I14" s="41"/>
      <c r="J14" s="96">
        <v>1</v>
      </c>
      <c r="K14" s="148" t="s">
        <v>66</v>
      </c>
      <c r="L14" s="149"/>
      <c r="M14" s="6">
        <f>F6</f>
        <v>16.7</v>
      </c>
      <c r="N14" s="6">
        <f>G6</f>
        <v>14.7</v>
      </c>
      <c r="O14" s="40">
        <f>ROUND((M14*0.3)+(N14*0.7),1)</f>
        <v>15.3</v>
      </c>
    </row>
    <row r="15" spans="1:15" ht="13.5" thickBot="1">
      <c r="A15" s="19">
        <v>10</v>
      </c>
      <c r="B15" s="26" t="s">
        <v>24</v>
      </c>
      <c r="C15" s="84">
        <v>20</v>
      </c>
      <c r="D15" s="85">
        <v>20</v>
      </c>
      <c r="E15" s="85">
        <f>AVERAGE(C15:D15)</f>
        <v>20</v>
      </c>
      <c r="F15" s="82">
        <f t="shared" si="1"/>
        <v>20</v>
      </c>
      <c r="G15" s="101">
        <v>20</v>
      </c>
      <c r="H15" s="29">
        <f t="shared" si="2"/>
        <v>20</v>
      </c>
      <c r="I15" s="41"/>
      <c r="J15" s="39"/>
      <c r="K15" s="104" t="s">
        <v>55</v>
      </c>
      <c r="L15" s="105"/>
      <c r="M15" s="4"/>
      <c r="N15" s="4"/>
      <c r="O15" s="43">
        <f>IF(H21&gt;H19,(ROUND(((H21*8)),2)),(H19*8))</f>
        <v>144.24</v>
      </c>
    </row>
    <row r="16" spans="1:15" ht="13.5" thickBot="1">
      <c r="A16" s="1"/>
      <c r="B16" s="7"/>
      <c r="C16" s="7"/>
      <c r="D16" s="7"/>
      <c r="E16" s="7"/>
      <c r="F16" s="83"/>
      <c r="G16" s="83"/>
      <c r="H16" s="32"/>
      <c r="I16" s="41"/>
      <c r="J16" s="39"/>
      <c r="K16" s="104" t="s">
        <v>17</v>
      </c>
      <c r="L16" s="105"/>
      <c r="M16" s="4"/>
      <c r="N16" s="4"/>
      <c r="O16" s="43">
        <f>ROUND((O13*0.9),2)</f>
        <v>0</v>
      </c>
    </row>
    <row r="17" spans="1:15" ht="13.5" customHeight="1" thickBot="1">
      <c r="A17" s="1"/>
      <c r="B17" s="1" t="s">
        <v>14</v>
      </c>
      <c r="C17" s="1"/>
      <c r="D17" s="1"/>
      <c r="E17" s="1"/>
      <c r="F17" s="4"/>
      <c r="G17" s="28"/>
      <c r="H17" s="31">
        <f>SUM(H6:H16)</f>
        <v>126.2</v>
      </c>
      <c r="I17" s="41"/>
      <c r="J17" s="39"/>
      <c r="K17" s="104" t="s">
        <v>18</v>
      </c>
      <c r="L17" s="105"/>
      <c r="M17" s="4"/>
      <c r="N17" s="4"/>
      <c r="O17" s="43">
        <f>ROUND((O14*0.4),2)</f>
        <v>6.12</v>
      </c>
    </row>
    <row r="18" spans="1:15" ht="13.5" thickBot="1">
      <c r="A18" s="2"/>
      <c r="B18" s="3"/>
      <c r="C18" s="3"/>
      <c r="D18" s="3"/>
      <c r="E18" s="3"/>
      <c r="F18" s="5"/>
      <c r="G18" s="4"/>
      <c r="H18" s="32"/>
      <c r="I18" s="41"/>
      <c r="J18" s="39"/>
      <c r="K18" s="104"/>
      <c r="L18" s="105"/>
      <c r="M18" s="4"/>
      <c r="N18" s="4"/>
      <c r="O18" s="43">
        <f>O15+O16+O17</f>
        <v>150.36</v>
      </c>
    </row>
    <row r="19" spans="1:15" ht="16.5" thickBot="1">
      <c r="A19" s="141" t="s">
        <v>53</v>
      </c>
      <c r="B19" s="142"/>
      <c r="C19" s="142"/>
      <c r="D19" s="142"/>
      <c r="E19" s="142"/>
      <c r="F19" s="142"/>
      <c r="G19" s="143"/>
      <c r="H19" s="71">
        <f>IF(H15=0,ROUND((H17/6),2),ROUND((H17/7),2))</f>
        <v>18.03</v>
      </c>
      <c r="I19" s="41"/>
      <c r="J19" s="44"/>
      <c r="K19" s="106" t="s">
        <v>32</v>
      </c>
      <c r="L19" s="107"/>
      <c r="M19" s="15"/>
      <c r="N19" s="15"/>
      <c r="O19" s="49">
        <f>O18*100</f>
        <v>15036.000000000002</v>
      </c>
    </row>
    <row r="20" spans="1:15" ht="13.5" thickBot="1">
      <c r="A20" s="135" t="str">
        <f>IF(H19&gt;20,"ΠΡΟΣΟΧΗ!!! ΠΡΕΠΕΙ ΝΑ ΕΙΣΑΓΕΤΕ 6-7 ΒΑΘΜΟΥΣ!!!!!","ΓΙΑ ΥΠΟΛΟΓΙΣΜΟ ΕΙΣΑΓΕΤΕ ΤΟΥΣ ΒΑΘΜΟΥΣ ΣΑΣ ΠΑΡΑΠΑΝΩ")</f>
        <v>ΓΙΑ ΥΠΟΛΟΓΙΣΜΟ ΕΙΣΑΓΕΤΕ ΤΟΥΣ ΒΑΘΜΟΥΣ ΣΑΣ ΠΑΡΑΠΑΝΩ</v>
      </c>
      <c r="B20" s="136"/>
      <c r="C20" s="136"/>
      <c r="D20" s="136"/>
      <c r="E20" s="136"/>
      <c r="F20" s="136"/>
      <c r="G20" s="136"/>
      <c r="H20" s="137"/>
      <c r="I20" s="41"/>
      <c r="J20" s="46"/>
      <c r="K20" s="47"/>
      <c r="L20" s="47"/>
      <c r="M20" s="47"/>
      <c r="N20" s="47"/>
      <c r="O20" s="48"/>
    </row>
    <row r="21" spans="1:15" ht="13.5" thickBot="1">
      <c r="A21" s="138"/>
      <c r="B21" s="139"/>
      <c r="C21" s="139"/>
      <c r="D21" s="139"/>
      <c r="E21" s="139"/>
      <c r="F21" s="139"/>
      <c r="G21" s="139"/>
      <c r="H21" s="140"/>
      <c r="I21" s="41"/>
      <c r="J21" s="126" t="s">
        <v>58</v>
      </c>
      <c r="K21" s="127"/>
      <c r="L21" s="127"/>
      <c r="M21" s="127"/>
      <c r="N21" s="127"/>
      <c r="O21" s="128"/>
    </row>
    <row r="22" spans="1:15" ht="16.5" thickBot="1">
      <c r="A22" s="16"/>
      <c r="B22" s="16"/>
      <c r="C22" s="16"/>
      <c r="D22" s="16"/>
      <c r="E22" s="16"/>
      <c r="F22" s="16"/>
      <c r="G22" s="16"/>
      <c r="H22" s="17"/>
      <c r="I22" s="41"/>
      <c r="J22" s="129"/>
      <c r="K22" s="130"/>
      <c r="L22" s="130"/>
      <c r="M22" s="130"/>
      <c r="N22" s="130"/>
      <c r="O22" s="131"/>
    </row>
    <row r="23" spans="1:15" ht="16.5" thickBot="1">
      <c r="A23" s="179" t="s">
        <v>70</v>
      </c>
      <c r="B23" s="180"/>
      <c r="C23" s="180"/>
      <c r="D23" s="180"/>
      <c r="E23" s="180"/>
      <c r="F23" s="180"/>
      <c r="G23" s="180"/>
      <c r="H23" s="180"/>
      <c r="I23" s="41"/>
      <c r="J23" s="132"/>
      <c r="K23" s="133"/>
      <c r="L23" s="133"/>
      <c r="M23" s="133"/>
      <c r="N23" s="133"/>
      <c r="O23" s="134"/>
    </row>
    <row r="24" spans="1:15" ht="12.75">
      <c r="A24" s="181" t="s">
        <v>15</v>
      </c>
      <c r="B24" s="182"/>
      <c r="C24" s="182"/>
      <c r="D24" s="182"/>
      <c r="E24" s="182"/>
      <c r="F24" s="182"/>
      <c r="G24" s="183"/>
      <c r="H24" s="29"/>
      <c r="I24" s="41"/>
      <c r="J24" s="108" t="s">
        <v>59</v>
      </c>
      <c r="K24" s="109"/>
      <c r="L24" s="109"/>
      <c r="M24" s="109"/>
      <c r="N24" s="109"/>
      <c r="O24" s="110"/>
    </row>
    <row r="25" spans="1:15" ht="12.75">
      <c r="A25" s="1">
        <v>1</v>
      </c>
      <c r="B25" s="124" t="s">
        <v>39</v>
      </c>
      <c r="C25" s="125"/>
      <c r="D25" s="1"/>
      <c r="E25" s="1"/>
      <c r="F25" s="6">
        <f>F6</f>
        <v>16.7</v>
      </c>
      <c r="G25" s="6">
        <f>G6</f>
        <v>14.7</v>
      </c>
      <c r="H25" s="30">
        <f>ROUND((F25*0.3)+(G25*0.7),1)</f>
        <v>15.3</v>
      </c>
      <c r="I25" s="41"/>
      <c r="J25" s="111"/>
      <c r="K25" s="112"/>
      <c r="L25" s="112"/>
      <c r="M25" s="112"/>
      <c r="N25" s="112"/>
      <c r="O25" s="113"/>
    </row>
    <row r="26" spans="1:15" ht="12.75">
      <c r="A26" s="1">
        <v>2</v>
      </c>
      <c r="B26" s="124" t="s">
        <v>26</v>
      </c>
      <c r="C26" s="125"/>
      <c r="D26" s="1"/>
      <c r="E26" s="1"/>
      <c r="F26" s="6">
        <f>F7</f>
        <v>0</v>
      </c>
      <c r="G26" s="6">
        <f>G7</f>
        <v>0</v>
      </c>
      <c r="H26" s="30">
        <f>ROUND((F26*0.3)+(G26*0.7),1)</f>
        <v>0</v>
      </c>
      <c r="I26" s="41"/>
      <c r="J26" s="111"/>
      <c r="K26" s="112"/>
      <c r="L26" s="112"/>
      <c r="M26" s="112"/>
      <c r="N26" s="112"/>
      <c r="O26" s="113"/>
    </row>
    <row r="27" spans="1:15" ht="12.75">
      <c r="A27" s="1"/>
      <c r="B27" s="104" t="s">
        <v>55</v>
      </c>
      <c r="C27" s="105"/>
      <c r="D27" s="1"/>
      <c r="E27" s="1"/>
      <c r="F27" s="4"/>
      <c r="G27" s="4"/>
      <c r="H27" s="33">
        <f>IF(H21&gt;H19,(ROUND(((H21*8)),2)),(H19*8))</f>
        <v>144.24</v>
      </c>
      <c r="I27" s="41"/>
      <c r="J27" s="111"/>
      <c r="K27" s="112"/>
      <c r="L27" s="112"/>
      <c r="M27" s="112"/>
      <c r="N27" s="112"/>
      <c r="O27" s="113"/>
    </row>
    <row r="28" spans="1:15" ht="12.75">
      <c r="A28" s="1"/>
      <c r="B28" s="104" t="s">
        <v>17</v>
      </c>
      <c r="C28" s="105"/>
      <c r="D28" s="1"/>
      <c r="E28" s="1"/>
      <c r="F28" s="4"/>
      <c r="G28" s="4"/>
      <c r="H28" s="33">
        <f>ROUND((H25*0.9),2)</f>
        <v>13.77</v>
      </c>
      <c r="I28" s="41"/>
      <c r="J28" s="111"/>
      <c r="K28" s="112"/>
      <c r="L28" s="112"/>
      <c r="M28" s="112"/>
      <c r="N28" s="112"/>
      <c r="O28" s="113"/>
    </row>
    <row r="29" spans="1:15" ht="15.75" customHeight="1">
      <c r="A29" s="1"/>
      <c r="B29" s="104" t="s">
        <v>18</v>
      </c>
      <c r="C29" s="105"/>
      <c r="D29" s="1"/>
      <c r="E29" s="1"/>
      <c r="F29" s="4"/>
      <c r="G29" s="4"/>
      <c r="H29" s="33">
        <f>ROUND((H26*0.4),2)</f>
        <v>0</v>
      </c>
      <c r="I29" s="41"/>
      <c r="J29" s="111"/>
      <c r="K29" s="112"/>
      <c r="L29" s="112"/>
      <c r="M29" s="112"/>
      <c r="N29" s="112"/>
      <c r="O29" s="113"/>
    </row>
    <row r="30" spans="1:15" ht="12.75">
      <c r="A30" s="1"/>
      <c r="B30" s="104"/>
      <c r="C30" s="105"/>
      <c r="D30" s="1"/>
      <c r="E30" s="1"/>
      <c r="F30" s="4"/>
      <c r="G30" s="4"/>
      <c r="H30" s="33">
        <f>H27+H28+H29</f>
        <v>158.01000000000002</v>
      </c>
      <c r="I30" s="41"/>
      <c r="J30" s="111"/>
      <c r="K30" s="112"/>
      <c r="L30" s="112"/>
      <c r="M30" s="112"/>
      <c r="N30" s="112"/>
      <c r="O30" s="113"/>
    </row>
    <row r="31" spans="1:15" ht="15.75">
      <c r="A31" s="13"/>
      <c r="B31" s="106" t="s">
        <v>32</v>
      </c>
      <c r="C31" s="107"/>
      <c r="D31" s="14"/>
      <c r="E31" s="14"/>
      <c r="F31" s="15"/>
      <c r="G31" s="15"/>
      <c r="H31" s="34">
        <f>H30*100</f>
        <v>15801.000000000002</v>
      </c>
      <c r="I31" s="37"/>
      <c r="J31" s="111"/>
      <c r="K31" s="112"/>
      <c r="L31" s="112"/>
      <c r="M31" s="112"/>
      <c r="N31" s="112"/>
      <c r="O31" s="113"/>
    </row>
    <row r="32" spans="1:15" ht="18.75" customHeight="1" thickBot="1">
      <c r="A32" s="10"/>
      <c r="B32" s="18"/>
      <c r="C32" s="18"/>
      <c r="D32" s="11"/>
      <c r="E32" s="11"/>
      <c r="F32" s="12"/>
      <c r="G32" s="12"/>
      <c r="H32" s="35"/>
      <c r="I32" s="37"/>
      <c r="J32" s="111"/>
      <c r="K32" s="112"/>
      <c r="L32" s="112"/>
      <c r="M32" s="112"/>
      <c r="N32" s="112"/>
      <c r="O32" s="113"/>
    </row>
    <row r="33" spans="1:15" ht="16.5" customHeight="1" thickBot="1">
      <c r="A33" s="179" t="s">
        <v>71</v>
      </c>
      <c r="B33" s="180"/>
      <c r="C33" s="180"/>
      <c r="D33" s="180"/>
      <c r="E33" s="180"/>
      <c r="F33" s="180"/>
      <c r="G33" s="180"/>
      <c r="H33" s="180"/>
      <c r="I33" s="37"/>
      <c r="J33" s="111"/>
      <c r="K33" s="112"/>
      <c r="L33" s="112"/>
      <c r="M33" s="112"/>
      <c r="N33" s="112"/>
      <c r="O33" s="113"/>
    </row>
    <row r="34" spans="1:15" ht="12.75">
      <c r="A34" s="181" t="s">
        <v>15</v>
      </c>
      <c r="B34" s="182"/>
      <c r="C34" s="182"/>
      <c r="D34" s="182"/>
      <c r="E34" s="182"/>
      <c r="F34" s="182"/>
      <c r="G34" s="183"/>
      <c r="H34" s="29"/>
      <c r="I34" s="37"/>
      <c r="J34" s="111"/>
      <c r="K34" s="112"/>
      <c r="L34" s="112"/>
      <c r="M34" s="112"/>
      <c r="N34" s="112"/>
      <c r="O34" s="113"/>
    </row>
    <row r="35" spans="1:15" ht="12.75">
      <c r="A35" s="1">
        <v>16</v>
      </c>
      <c r="B35" s="117" t="s">
        <v>24</v>
      </c>
      <c r="C35" s="118"/>
      <c r="D35" s="1"/>
      <c r="E35" s="1"/>
      <c r="F35" s="6">
        <f>F15</f>
        <v>20</v>
      </c>
      <c r="G35" s="6">
        <f>G15</f>
        <v>20</v>
      </c>
      <c r="H35" s="30">
        <f>ROUND((F35*0.3)+(G35*0.7),1)</f>
        <v>20</v>
      </c>
      <c r="I35" s="37"/>
      <c r="J35" s="111"/>
      <c r="K35" s="112"/>
      <c r="L35" s="112"/>
      <c r="M35" s="112"/>
      <c r="N35" s="112"/>
      <c r="O35" s="113"/>
    </row>
    <row r="36" spans="1:15" ht="12.75">
      <c r="A36" s="1">
        <v>3</v>
      </c>
      <c r="B36" s="117" t="s">
        <v>5</v>
      </c>
      <c r="C36" s="118"/>
      <c r="D36" s="1"/>
      <c r="E36" s="1"/>
      <c r="F36" s="6">
        <f>F8</f>
        <v>20</v>
      </c>
      <c r="G36" s="6">
        <f>G8</f>
        <v>18</v>
      </c>
      <c r="H36" s="30">
        <f>ROUND((F36*0.3)+(G36*0.7),1)</f>
        <v>18.6</v>
      </c>
      <c r="I36" s="37"/>
      <c r="J36" s="111"/>
      <c r="K36" s="112"/>
      <c r="L36" s="112"/>
      <c r="M36" s="112"/>
      <c r="N36" s="112"/>
      <c r="O36" s="113"/>
    </row>
    <row r="37" spans="1:18" ht="15">
      <c r="A37" s="1"/>
      <c r="B37" s="104" t="s">
        <v>16</v>
      </c>
      <c r="C37" s="105"/>
      <c r="D37" s="1"/>
      <c r="E37" s="1"/>
      <c r="F37" s="4"/>
      <c r="G37" s="4"/>
      <c r="H37" s="33">
        <f>IF(H21&gt;H19,(ROUND(((H21*8)),2)),(H19*8))</f>
        <v>144.24</v>
      </c>
      <c r="I37" s="37"/>
      <c r="J37" s="111"/>
      <c r="K37" s="112"/>
      <c r="L37" s="112"/>
      <c r="M37" s="112"/>
      <c r="N37" s="112"/>
      <c r="O37" s="113"/>
      <c r="R37" s="20"/>
    </row>
    <row r="38" spans="1:15" ht="12.75">
      <c r="A38" s="1"/>
      <c r="B38" s="104" t="s">
        <v>17</v>
      </c>
      <c r="C38" s="105"/>
      <c r="D38" s="1"/>
      <c r="E38" s="1"/>
      <c r="F38" s="4"/>
      <c r="G38" s="4"/>
      <c r="H38" s="33">
        <f>ROUND((H35*1.3),2)</f>
        <v>26</v>
      </c>
      <c r="I38" s="37"/>
      <c r="J38" s="111"/>
      <c r="K38" s="112"/>
      <c r="L38" s="112"/>
      <c r="M38" s="112"/>
      <c r="N38" s="112"/>
      <c r="O38" s="113"/>
    </row>
    <row r="39" spans="1:15" ht="12.75">
      <c r="A39" s="1"/>
      <c r="B39" s="104" t="s">
        <v>18</v>
      </c>
      <c r="C39" s="105"/>
      <c r="D39" s="1"/>
      <c r="E39" s="1"/>
      <c r="F39" s="4"/>
      <c r="G39" s="4"/>
      <c r="H39" s="33">
        <f>ROUND((H36*0.7),2)</f>
        <v>13.02</v>
      </c>
      <c r="I39" s="37"/>
      <c r="J39" s="111"/>
      <c r="K39" s="112"/>
      <c r="L39" s="112"/>
      <c r="M39" s="112"/>
      <c r="N39" s="112"/>
      <c r="O39" s="113"/>
    </row>
    <row r="40" spans="1:15" ht="12.75">
      <c r="A40" s="1"/>
      <c r="B40" s="104"/>
      <c r="C40" s="105"/>
      <c r="D40" s="1"/>
      <c r="E40" s="1"/>
      <c r="F40" s="4"/>
      <c r="G40" s="4"/>
      <c r="H40" s="33">
        <f>H37+H38+H39</f>
        <v>183.26000000000002</v>
      </c>
      <c r="I40" s="37"/>
      <c r="J40" s="111"/>
      <c r="K40" s="112"/>
      <c r="L40" s="112"/>
      <c r="M40" s="112"/>
      <c r="N40" s="112"/>
      <c r="O40" s="113"/>
    </row>
    <row r="41" spans="1:15" ht="16.5" thickBot="1">
      <c r="A41" s="13"/>
      <c r="B41" s="106" t="s">
        <v>33</v>
      </c>
      <c r="C41" s="107"/>
      <c r="D41" s="14"/>
      <c r="E41" s="14"/>
      <c r="F41" s="15"/>
      <c r="G41" s="15"/>
      <c r="H41" s="36">
        <f>H40*100</f>
        <v>18326.000000000004</v>
      </c>
      <c r="I41" s="37"/>
      <c r="J41" s="114"/>
      <c r="K41" s="115"/>
      <c r="L41" s="115"/>
      <c r="M41" s="115"/>
      <c r="N41" s="115"/>
      <c r="O41" s="116"/>
    </row>
    <row r="42" ht="22.5" customHeight="1">
      <c r="I42" s="53"/>
    </row>
    <row r="69" ht="17.25" customHeight="1"/>
  </sheetData>
  <mergeCells count="50">
    <mergeCell ref="K6:L6"/>
    <mergeCell ref="B3:F3"/>
    <mergeCell ref="K3:L3"/>
    <mergeCell ref="G4:G5"/>
    <mergeCell ref="H4:H5"/>
    <mergeCell ref="K5:L5"/>
    <mergeCell ref="G3:H3"/>
    <mergeCell ref="K4:L4"/>
    <mergeCell ref="A1:H1"/>
    <mergeCell ref="J1:O1"/>
    <mergeCell ref="A2:H2"/>
    <mergeCell ref="J2:O2"/>
    <mergeCell ref="A4:A5"/>
    <mergeCell ref="B4:B5"/>
    <mergeCell ref="C4:E4"/>
    <mergeCell ref="F4:F5"/>
    <mergeCell ref="K7:L7"/>
    <mergeCell ref="K8:L8"/>
    <mergeCell ref="K9:L9"/>
    <mergeCell ref="J11:O11"/>
    <mergeCell ref="J12:O12"/>
    <mergeCell ref="K14:L14"/>
    <mergeCell ref="K15:L15"/>
    <mergeCell ref="K16:L16"/>
    <mergeCell ref="K13:L13"/>
    <mergeCell ref="A23:H23"/>
    <mergeCell ref="K17:L17"/>
    <mergeCell ref="K18:L18"/>
    <mergeCell ref="A19:G19"/>
    <mergeCell ref="K19:L19"/>
    <mergeCell ref="A24:G24"/>
    <mergeCell ref="J21:O23"/>
    <mergeCell ref="J24:O41"/>
    <mergeCell ref="B29:C29"/>
    <mergeCell ref="B30:C30"/>
    <mergeCell ref="B31:C31"/>
    <mergeCell ref="B27:C27"/>
    <mergeCell ref="B39:C39"/>
    <mergeCell ref="A33:H33"/>
    <mergeCell ref="A34:G34"/>
    <mergeCell ref="B41:C41"/>
    <mergeCell ref="B35:C35"/>
    <mergeCell ref="A20:H21"/>
    <mergeCell ref="B40:C40"/>
    <mergeCell ref="B28:C28"/>
    <mergeCell ref="B25:C25"/>
    <mergeCell ref="B26:C26"/>
    <mergeCell ref="B36:C36"/>
    <mergeCell ref="B37:C37"/>
    <mergeCell ref="B38:C38"/>
  </mergeCells>
  <conditionalFormatting sqref="D6:D14 H6:H14">
    <cfRule type="cellIs" priority="1" dxfId="0" operator="greaterThan" stopIfTrue="1">
      <formula>0</formula>
    </cfRule>
  </conditionalFormatting>
  <conditionalFormatting sqref="D15">
    <cfRule type="cellIs" priority="2" dxfId="5" operator="greaterThan" stopIfTrue="1">
      <formula>0</formula>
    </cfRule>
  </conditionalFormatting>
  <conditionalFormatting sqref="H15">
    <cfRule type="cellIs" priority="3" dxfId="1" operator="greaterThan" stopIfTrue="1">
      <formula>0</formula>
    </cfRule>
  </conditionalFormatting>
  <conditionalFormatting sqref="A19:G19">
    <cfRule type="expression" priority="4" dxfId="2" stopIfTrue="1">
      <formula>$H$19&gt;20</formula>
    </cfRule>
    <cfRule type="expression" priority="5" dxfId="3" stopIfTrue="1">
      <formula>$H$19&lt;=20</formula>
    </cfRule>
  </conditionalFormatting>
  <conditionalFormatting sqref="H19">
    <cfRule type="cellIs" priority="6" dxfId="4" operator="greaterThan" stopIfTrue="1">
      <formula>20</formula>
    </cfRule>
  </conditionalFormatting>
  <conditionalFormatting sqref="A20:G20">
    <cfRule type="expression" priority="7" dxfId="3" stopIfTrue="1">
      <formula>$H$19&lt;=20</formula>
    </cfRule>
    <cfRule type="expression" priority="8" dxfId="2" stopIfTrue="1">
      <formula>$H$19&gt;20</formula>
    </cfRule>
  </conditionalFormatting>
  <printOptions/>
  <pageMargins left="0.75" right="0.75" top="1" bottom="1" header="0.5" footer="0.5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Μ.ΜΠΙΛ.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ΜΠΙΛΙΡΑΚΗΣ   ΜΙΧΑΛΗΣ</dc:creator>
  <cp:keywords/>
  <dc:description/>
  <cp:lastModifiedBy>ΜΠΙΛΙΡΑΚΗΣ  ΜΙΧΑΛΗΣ</cp:lastModifiedBy>
  <cp:lastPrinted>2008-06-24T06:10:20Z</cp:lastPrinted>
  <dcterms:created xsi:type="dcterms:W3CDTF">2002-07-02T05:01:03Z</dcterms:created>
  <dcterms:modified xsi:type="dcterms:W3CDTF">2008-07-12T08:50:36Z</dcterms:modified>
  <cp:category/>
  <cp:version/>
  <cp:contentType/>
  <cp:contentStatus/>
</cp:coreProperties>
</file>